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<sst xmlns="http://schemas.openxmlformats.org/spreadsheetml/2006/main" count="1486" uniqueCount="428">
  <si>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</si>
  <si>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</si>
  <si>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</si>
  <si>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</si>
  <si>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</si>
  <si>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</si>
  <si>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</si>
  <si>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</si>
  <si>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</si>
  <si>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</si>
  <si>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</si>
  <si>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</si>
  <si>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</si>
  <si>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</si>
  <si>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</si>
  <si>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</si>
  <si>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</si>
  <si>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</si>
  <si>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</si>
  <si>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</si>
  <si>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</si>
  <si>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</si>
  <si>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</si>
  <si>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</si>
  <si>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</si>
  <si>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</si>
  <si>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</si>
  <si>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</si>
  <si>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</si>
  <si>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</si>
  <si>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</si>
  <si>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</si>
  <si>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</si>
  <si>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</si>
  <si>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</si>
  <si>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</si>
  <si>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</si>
  <si>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</si>
  <si>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</si>
  <si>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</si>
  <si>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</si>
  <si>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</si>
  <si>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</si>
  <si>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</si>
  <si>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</si>
  <si>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</si>
  <si>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</si>
  <si>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</si>
  <si>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</si>
  <si>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</si>
  <si>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</si>
  <si>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</si>
  <si>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</si>
  <si>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</si>
  <si>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</si>
  <si>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</si>
  <si>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</si>
  <si>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</si>
  <si>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</si>
  <si>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</si>
  <si>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</si>
  <si>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</si>
  <si>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</si>
  <si>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</si>
  <si>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</si>
  <si>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</si>
  <si>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</si>
  <si>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</si>
  <si>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</si>
  <si>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</si>
  <si>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</si>
  <si>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</si>
  <si>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</si>
  <si>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</si>
  <si>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</si>
  <si>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</si>
  <si>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</si>
  <si>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</si>
  <si>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</si>
  <si>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</si>
  <si>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</si>
  <si>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</si>
  <si>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</si>
  <si>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</si>
  <si>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</si>
  <si>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</si>
  <si>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</si>
  <si>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</si>
  <si>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</si>
  <si>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</si>
  <si>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</si>
  <si>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</si>
  <si>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</si>
  <si>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</si>
  <si>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</si>
  <si>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</si>
  <si>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</si>
  <si>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</si>
  <si>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</si>
  <si>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</si>
  <si>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</si>
  <si>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</si>
  <si>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</si>
  <si>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</si>
  <si>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</si>
  <si>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</si>
  <si>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</si>
  <si>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</si>
  <si>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</si>
  <si>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</si>
  <si>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</si>
  <si>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</si>
  <si>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</si>
  <si>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</si>
  <si>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</si>
  <si>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</si>
  <si>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</si>
  <si>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</si>
  <si>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</si>
  <si>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</si>
  <si>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</si>
  <si>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</si>
  <si>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</si>
  <si>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</si>
  <si>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</si>
  <si>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</si>
  <si>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</si>
  <si>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</si>
  <si>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</si>
  <si>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</si>
  <si>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</si>
  <si>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</si>
  <si>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</si>
  <si>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</si>
  <si>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</si>
  <si>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</si>
  <si>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</si>
  <si>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</si>
  <si>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</si>
  <si>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</si>
  <si>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</si>
  <si>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</si>
  <si>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</si>
  <si>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</si>
  <si>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</si>
  <si>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</si>
  <si>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</si>
  <si>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</si>
  <si>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</si>
  <si>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</si>
  <si>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</si>
  <si>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</si>
  <si>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</si>
  <si>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</si>
  <si>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</si>
  <si>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</si>
  <si>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</si>
  <si>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</si>
  <si>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</si>
  <si>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</si>
  <si>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</si>
  <si>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</si>
  <si>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</si>
  <si>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</si>
  <si>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</si>
  <si>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</si>
  <si>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</si>
  <si>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</si>
  <si>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</si>
  <si>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</si>
  <si>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</si>
  <si>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</si>
  <si>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</si>
  <si>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</si>
  <si>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</si>
  <si>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</si>
  <si>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</si>
  <si>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</si>
  <si>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</si>
  <si>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</si>
  <si>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</si>
  <si>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</si>
  <si>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</si>
  <si>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</si>
  <si>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</si>
  <si>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</si>
  <si>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</si>
  <si>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</si>
  <si>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</si>
  <si>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</si>
  <si>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</si>
  <si>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</si>
  <si>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</si>
  <si>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</si>
  <si>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</si>
  <si>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</si>
  <si>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</si>
  <si>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</si>
  <si>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</si>
  <si>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</si>
  <si>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</si>
  <si>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</si>
  <si>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</si>
  <si>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</si>
  <si>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</si>
  <si>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</si>
  <si>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</si>
  <si>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</si>
  <si>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</si>
  <si>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</si>
  <si>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</si>
  <si>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</si>
  <si>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</si>
  <si>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</si>
  <si>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</si>
  <si>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</si>
  <si>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</si>
  <si>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</si>
  <si>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</si>
  <si>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</si>
  <si>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</si>
  <si>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</si>
  <si>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</si>
  <si>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</si>
  <si>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</si>
  <si>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</si>
  <si>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</si>
  <si>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</si>
  <si>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</si>
  <si>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</si>
  <si>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</si>
  <si>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</si>
  <si>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</si>
  <si>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</si>
  <si>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</si>
  <si>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</si>
  <si>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</si>
  <si>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</si>
  <si>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</si>
  <si>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</si>
  <si>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</si>
  <si>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</si>
  <si>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</si>
  <si>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</si>
  <si>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</si>
  <si>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</si>
  <si>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</si>
  <si>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</si>
  <si>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</si>
  <si>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</si>
  <si>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</si>
  <si>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</si>
  <si>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</si>
  <si>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</si>
  <si>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</si>
  <si>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</si>
  <si>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</si>
  <si>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</si>
  <si>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</si>
  <si>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</si>
  <si>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</si>
  <si>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</si>
  <si>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</si>
  <si>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</si>
  <si>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</si>
  <si>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</si>
  <si>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</si>
  <si>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</si>
  <si>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</si>
  <si>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</si>
  <si>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</si>
  <si>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</si>
  <si>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</si>
  <si>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</si>
  <si>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</si>
  <si>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</si>
  <si>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</si>
  <si>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</si>
  <si>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</si>
  <si>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</si>
  <si>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</si>
  <si>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</si>
  <si>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</si>
  <si>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</si>
  <si>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</si>
  <si>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</si>
  <si>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</si>
  <si>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</si>
  <si>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</si>
  <si>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</si>
  <si>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</si>
  <si>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</si>
  <si>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</si>
  <si>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</si>
  <si>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</si>
  <si>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</si>
  <si>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</si>
  <si>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</si>
  <si>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</si>
  <si>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</si>
  <si>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</si>
  <si>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</si>
  <si>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</si>
  <si>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</si>
  <si>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</si>
  <si>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</si>
  <si>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</si>
  <si>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</si>
  <si>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</si>
  <si>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</si>
  <si>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</si>
  <si>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</si>
  <si>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</si>
  <si>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</si>
  <si>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</si>
  <si>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</si>
  <si>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</si>
  <si>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</si>
  <si>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</si>
  <si>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</si>
  <si>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</si>
  <si>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</si>
  <si>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</si>
  <si>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</si>
  <si>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</si>
  <si>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</si>
  <si>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</si>
  <si>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</si>
  <si>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</si>
  <si>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</si>
  <si>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</si>
  <si>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</si>
  <si>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</si>
  <si>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</si>
  <si>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</si>
  <si>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</si>
  <si>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</si>
  <si>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</si>
  <si>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</si>
  <si>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</si>
  <si>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</si>
  <si>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</si>
  <si>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</si>
  <si>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</si>
  <si>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</si>
  <si>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</si>
  <si>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</si>
  <si>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</si>
  <si>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</si>
  <si>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</si>
  <si>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</si>
  <si>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</si>
  <si>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</si>
  <si>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</si>
  <si>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</si>
  <si>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</si>
  <si>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</si>
  <si>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</si>
  <si>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</si>
  <si>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</si>
  <si>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</si>
  <si>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</si>
  <si>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</si>
  <si>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</si>
  <si>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</si>
  <si>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</si>
  <si>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</si>
  <si>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</si>
  <si>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</si>
  <si>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</si>
  <si>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</si>
  <si>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</si>
  <si>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</si>
  <si>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</si>
  <si>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</si>
  <si>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</si>
  <si>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</si>
  <si>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</si>
  <si>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</si>
  <si>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</si>
  <si>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</si>
  <si>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</si>
  <si>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</si>
  <si>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</si>
  <si>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</si>
  <si>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</si>
  <si>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</si>
  <si>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</si>
  <si>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</si>
  <si>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</si>
  <si>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</si>
  <si>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</si>
  <si>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</si>
  <si>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</si>
  <si>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</si>
  <si>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</si>
  <si>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</si>
  <si>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</si>
  <si>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</si>
  <si>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</si>
  <si>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</si>
  <si>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</si>
  <si>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</si>
  <si>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</si>
  <si>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</si>
  <si>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</si>
  <si>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</si>
  <si>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</si>
  <si>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</si>
  <si>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</si>
  <si>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FINAL READING 01/03/12</t>
  </si>
  <si>
    <t>INTIAL READING 01/02/12</t>
  </si>
  <si>
    <t>FEBRUARY-2012</t>
  </si>
  <si>
    <t xml:space="preserve">                           PERIOD 1st FEBRUARY-2012 TO 29th FEBRUARY-2012 </t>
  </si>
  <si>
    <t>Mode of connection corrected(reversed) on 13/02/12</t>
  </si>
  <si>
    <t>For 18-2-12 to 19-2-12</t>
  </si>
  <si>
    <t>for 01-2-12 to 18-2-12</t>
  </si>
  <si>
    <t>66KV NGL. T-OFF MGL P</t>
  </si>
  <si>
    <t>66KV MANGOL PURI</t>
  </si>
  <si>
    <t>installed on dated  21/02/12</t>
  </si>
  <si>
    <t>Mundka</t>
  </si>
  <si>
    <t>OFF</t>
  </si>
  <si>
    <t>Installed on dated  21/02/12. Roll over</t>
  </si>
  <si>
    <t>Assessment of 20MVA Tx. AT KIDWAI NAGAR (Meter No. 4865133) for the period April 2011 to December 2011 due to wrong M.F.. The total assessment is (-)6.246Mus on above 103%</t>
  </si>
  <si>
    <t>and (-)2.1678Mus on below 97%. The assessment to be distributed equally in the month of Jan., Feb, March 2012</t>
  </si>
  <si>
    <t>Assessment on account of putting wrong M.F. (i.e.M.F.with - sign ) for mtr. No. 4865133 for period from 01/04/11 To 01/01/12</t>
  </si>
  <si>
    <t>Assessment on account of putting wrong M.F. (i.e.M.F.with + sign ) for mtr. No. 4865133 for period from 01/04/11 To 01/01/12</t>
  </si>
  <si>
    <t>Note :Sharing taken from wk-49 abt bill 2011-12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</si>
</sst>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0"/>
    <numFmt numFmtId="181" formatCode="0.0000000000"/>
    <numFmt numFmtId="182" formatCode="0.00000000000"/>
    <numFmt numFmtId="183" formatCode="0.00000000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Border="1" applyAlignment="1">
      <alignment horizontal="left"/>
    </xf>
    <xf numFmtId="1" fontId="49" fillId="20" borderId="0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171" fontId="49" fillId="0" borderId="0" xfId="0" applyNumberFormat="1" applyFont="1" applyBorder="1" applyAlignment="1">
      <alignment horizontal="center"/>
    </xf>
    <xf numFmtId="2" fontId="20" fillId="20" borderId="17" xfId="0" applyNumberFormat="1" applyFont="1" applyFill="1" applyBorder="1" applyAlignment="1">
      <alignment horizontal="left"/>
    </xf>
    <xf numFmtId="1" fontId="49" fillId="20" borderId="17" xfId="0" applyNumberFormat="1" applyFont="1" applyFill="1" applyBorder="1" applyAlignment="1">
      <alignment horizontal="center"/>
    </xf>
    <xf numFmtId="2" fontId="13" fillId="20" borderId="17" xfId="0" applyNumberFormat="1" applyFont="1" applyFill="1" applyBorder="1" applyAlignment="1">
      <alignment horizontal="center"/>
    </xf>
    <xf numFmtId="0" fontId="13" fillId="20" borderId="17" xfId="0" applyFont="1" applyFill="1" applyBorder="1" applyAlignment="1">
      <alignment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2" fontId="19" fillId="20" borderId="0" xfId="0" applyNumberFormat="1" applyFont="1" applyFill="1" applyBorder="1" applyAlignment="1">
      <alignment vertical="center"/>
    </xf>
    <xf numFmtId="1" fontId="19" fillId="20" borderId="0" xfId="0" applyNumberFormat="1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" fontId="49" fillId="20" borderId="15" xfId="0" applyNumberFormat="1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6" fillId="20" borderId="0" xfId="0" applyFont="1" applyFill="1" applyBorder="1" applyAlignment="1">
      <alignment/>
    </xf>
    <xf numFmtId="1" fontId="50" fillId="20" borderId="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50" fillId="20" borderId="0" xfId="0" applyFont="1" applyFill="1" applyBorder="1" applyAlignment="1">
      <alignment horizontal="center"/>
    </xf>
    <xf numFmtId="0" fontId="15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1" fontId="50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/>
    </xf>
    <xf numFmtId="0" fontId="50" fillId="21" borderId="0" xfId="0" applyFont="1" applyFill="1" applyBorder="1" applyAlignment="1">
      <alignment horizontal="center"/>
    </xf>
    <xf numFmtId="0" fontId="15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16" fillId="0" borderId="3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70" zoomScaleNormal="85" zoomScaleSheetLayoutView="70" zoomScalePageLayoutView="0" workbookViewId="0" topLeftCell="A127">
      <selection activeCell="K2" sqref="K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253</v>
      </c>
      <c r="Q1" s="221" t="s">
        <v>412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410</v>
      </c>
      <c r="H5" s="41" t="s">
        <v>411</v>
      </c>
      <c r="I5" s="41" t="s">
        <v>4</v>
      </c>
      <c r="J5" s="41" t="s">
        <v>5</v>
      </c>
      <c r="K5" s="42" t="s">
        <v>6</v>
      </c>
      <c r="L5" s="43" t="str">
        <f>G5</f>
        <v>FINAL READING 01/03/12</v>
      </c>
      <c r="M5" s="41" t="str">
        <f>H5</f>
        <v>INTIAL READING 01/02/12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15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16</v>
      </c>
      <c r="C9" s="442">
        <v>4864904</v>
      </c>
      <c r="D9" s="470" t="s">
        <v>13</v>
      </c>
      <c r="E9" s="431" t="s">
        <v>363</v>
      </c>
      <c r="F9" s="442">
        <v>-1000</v>
      </c>
      <c r="G9" s="448">
        <v>16988</v>
      </c>
      <c r="H9" s="449">
        <v>17748</v>
      </c>
      <c r="I9" s="449">
        <f aca="true" t="shared" si="0" ref="I9:I60">G9-H9</f>
        <v>-760</v>
      </c>
      <c r="J9" s="449">
        <f aca="true" t="shared" si="1" ref="J9:J60">$F9*I9</f>
        <v>760000</v>
      </c>
      <c r="K9" s="450">
        <f aca="true" t="shared" si="2" ref="K9:K60">J9/1000000</f>
        <v>0.76</v>
      </c>
      <c r="L9" s="448">
        <v>978429</v>
      </c>
      <c r="M9" s="449">
        <v>978430</v>
      </c>
      <c r="N9" s="449">
        <f>L9-M9</f>
        <v>-1</v>
      </c>
      <c r="O9" s="449">
        <f aca="true" t="shared" si="3" ref="O9:O60">$F9*N9</f>
        <v>1000</v>
      </c>
      <c r="P9" s="450">
        <f aca="true" t="shared" si="4" ref="P9:P60">O9/1000000</f>
        <v>0.001</v>
      </c>
      <c r="Q9" s="184"/>
    </row>
    <row r="10" spans="1:17" ht="16.5">
      <c r="A10" s="355">
        <v>2</v>
      </c>
      <c r="B10" s="462" t="s">
        <v>400</v>
      </c>
      <c r="C10" s="442">
        <v>5128432</v>
      </c>
      <c r="D10" s="470" t="s">
        <v>13</v>
      </c>
      <c r="E10" s="431" t="s">
        <v>363</v>
      </c>
      <c r="F10" s="442">
        <v>-1000</v>
      </c>
      <c r="G10" s="448">
        <v>999628</v>
      </c>
      <c r="H10" s="449">
        <v>999778</v>
      </c>
      <c r="I10" s="449">
        <f>G10-H10</f>
        <v>-150</v>
      </c>
      <c r="J10" s="449">
        <f t="shared" si="1"/>
        <v>150000</v>
      </c>
      <c r="K10" s="450">
        <f t="shared" si="2"/>
        <v>0.15</v>
      </c>
      <c r="L10" s="448">
        <v>87</v>
      </c>
      <c r="M10" s="449">
        <v>98</v>
      </c>
      <c r="N10" s="449">
        <f>L10-M10</f>
        <v>-11</v>
      </c>
      <c r="O10" s="449">
        <f t="shared" si="3"/>
        <v>11000</v>
      </c>
      <c r="P10" s="450">
        <f t="shared" si="4"/>
        <v>0.011</v>
      </c>
      <c r="Q10" s="712"/>
    </row>
    <row r="11" spans="1:17" ht="15.75" customHeight="1">
      <c r="A11" s="355">
        <v>3</v>
      </c>
      <c r="B11" s="462" t="s">
        <v>18</v>
      </c>
      <c r="C11" s="442">
        <v>4864905</v>
      </c>
      <c r="D11" s="470" t="s">
        <v>13</v>
      </c>
      <c r="E11" s="431" t="s">
        <v>363</v>
      </c>
      <c r="F11" s="442">
        <v>-1000</v>
      </c>
      <c r="G11" s="448">
        <v>18022</v>
      </c>
      <c r="H11" s="449">
        <v>18741</v>
      </c>
      <c r="I11" s="449">
        <f t="shared" si="0"/>
        <v>-719</v>
      </c>
      <c r="J11" s="449">
        <f t="shared" si="1"/>
        <v>719000</v>
      </c>
      <c r="K11" s="450">
        <f t="shared" si="2"/>
        <v>0.719</v>
      </c>
      <c r="L11" s="448">
        <v>997175</v>
      </c>
      <c r="M11" s="449">
        <v>997175</v>
      </c>
      <c r="N11" s="449">
        <f>L11-M11</f>
        <v>0</v>
      </c>
      <c r="O11" s="449">
        <f t="shared" si="3"/>
        <v>0</v>
      </c>
      <c r="P11" s="450">
        <f t="shared" si="4"/>
        <v>0</v>
      </c>
      <c r="Q11" s="184"/>
    </row>
    <row r="12" spans="1:17" ht="15.75" customHeight="1">
      <c r="A12" s="355"/>
      <c r="B12" s="463" t="s">
        <v>19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16</v>
      </c>
      <c r="C13" s="442">
        <v>4864912</v>
      </c>
      <c r="D13" s="470" t="s">
        <v>13</v>
      </c>
      <c r="E13" s="431" t="s">
        <v>363</v>
      </c>
      <c r="F13" s="442">
        <v>-1000</v>
      </c>
      <c r="G13" s="448">
        <v>974388</v>
      </c>
      <c r="H13" s="449">
        <v>974583</v>
      </c>
      <c r="I13" s="449">
        <f t="shared" si="0"/>
        <v>-195</v>
      </c>
      <c r="J13" s="449">
        <f t="shared" si="1"/>
        <v>195000</v>
      </c>
      <c r="K13" s="450">
        <f t="shared" si="2"/>
        <v>0.195</v>
      </c>
      <c r="L13" s="448">
        <v>978394</v>
      </c>
      <c r="M13" s="449">
        <v>978492</v>
      </c>
      <c r="N13" s="449">
        <f>L13-M13</f>
        <v>-98</v>
      </c>
      <c r="O13" s="449">
        <f t="shared" si="3"/>
        <v>98000</v>
      </c>
      <c r="P13" s="450">
        <f t="shared" si="4"/>
        <v>0.098</v>
      </c>
      <c r="Q13" s="184"/>
    </row>
    <row r="14" spans="1:17" ht="15.75" customHeight="1">
      <c r="A14" s="355">
        <v>5</v>
      </c>
      <c r="B14" s="462" t="s">
        <v>17</v>
      </c>
      <c r="C14" s="442">
        <v>4864913</v>
      </c>
      <c r="D14" s="470" t="s">
        <v>13</v>
      </c>
      <c r="E14" s="431" t="s">
        <v>363</v>
      </c>
      <c r="F14" s="442">
        <v>-1000</v>
      </c>
      <c r="G14" s="448">
        <v>922401</v>
      </c>
      <c r="H14" s="449">
        <v>922332</v>
      </c>
      <c r="I14" s="449">
        <f t="shared" si="0"/>
        <v>69</v>
      </c>
      <c r="J14" s="449">
        <f t="shared" si="1"/>
        <v>-69000</v>
      </c>
      <c r="K14" s="450">
        <f t="shared" si="2"/>
        <v>-0.069</v>
      </c>
      <c r="L14" s="448">
        <v>949919</v>
      </c>
      <c r="M14" s="449">
        <v>949922</v>
      </c>
      <c r="N14" s="449">
        <f>L14-M14</f>
        <v>-3</v>
      </c>
      <c r="O14" s="449">
        <f t="shared" si="3"/>
        <v>3000</v>
      </c>
      <c r="P14" s="450">
        <f t="shared" si="4"/>
        <v>0.003</v>
      </c>
      <c r="Q14" s="184"/>
    </row>
    <row r="15" spans="1:17" ht="15.75" customHeight="1">
      <c r="A15" s="355"/>
      <c r="B15" s="463" t="s">
        <v>22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16</v>
      </c>
      <c r="C16" s="442">
        <v>4864982</v>
      </c>
      <c r="D16" s="470" t="s">
        <v>13</v>
      </c>
      <c r="E16" s="431" t="s">
        <v>363</v>
      </c>
      <c r="F16" s="442">
        <v>-1000</v>
      </c>
      <c r="G16" s="448">
        <v>18736</v>
      </c>
      <c r="H16" s="449">
        <v>18539</v>
      </c>
      <c r="I16" s="449">
        <f t="shared" si="0"/>
        <v>197</v>
      </c>
      <c r="J16" s="449">
        <f t="shared" si="1"/>
        <v>-197000</v>
      </c>
      <c r="K16" s="450">
        <f t="shared" si="2"/>
        <v>-0.197</v>
      </c>
      <c r="L16" s="448">
        <v>16661</v>
      </c>
      <c r="M16" s="449">
        <v>16573</v>
      </c>
      <c r="N16" s="449">
        <f>L16-M16</f>
        <v>88</v>
      </c>
      <c r="O16" s="449">
        <f t="shared" si="3"/>
        <v>-88000</v>
      </c>
      <c r="P16" s="450">
        <f t="shared" si="4"/>
        <v>-0.088</v>
      </c>
      <c r="Q16" s="184"/>
    </row>
    <row r="17" spans="1:17" ht="15.75" customHeight="1">
      <c r="A17" s="355">
        <v>7</v>
      </c>
      <c r="B17" s="462" t="s">
        <v>17</v>
      </c>
      <c r="C17" s="442">
        <v>4864983</v>
      </c>
      <c r="D17" s="470" t="s">
        <v>13</v>
      </c>
      <c r="E17" s="431" t="s">
        <v>363</v>
      </c>
      <c r="F17" s="442">
        <v>-1000</v>
      </c>
      <c r="G17" s="448">
        <v>19677</v>
      </c>
      <c r="H17" s="449">
        <v>19492</v>
      </c>
      <c r="I17" s="449">
        <f t="shared" si="0"/>
        <v>185</v>
      </c>
      <c r="J17" s="449">
        <f t="shared" si="1"/>
        <v>-185000</v>
      </c>
      <c r="K17" s="450">
        <f t="shared" si="2"/>
        <v>-0.185</v>
      </c>
      <c r="L17" s="448">
        <v>12778</v>
      </c>
      <c r="M17" s="449">
        <v>12705</v>
      </c>
      <c r="N17" s="449">
        <f>L17-M17</f>
        <v>73</v>
      </c>
      <c r="O17" s="449">
        <f t="shared" si="3"/>
        <v>-73000</v>
      </c>
      <c r="P17" s="450">
        <f t="shared" si="4"/>
        <v>-0.073</v>
      </c>
      <c r="Q17" s="184"/>
    </row>
    <row r="18" spans="1:17" ht="15.75" customHeight="1">
      <c r="A18" s="355">
        <v>8</v>
      </c>
      <c r="B18" s="462" t="s">
        <v>23</v>
      </c>
      <c r="C18" s="442">
        <v>4864953</v>
      </c>
      <c r="D18" s="470" t="s">
        <v>13</v>
      </c>
      <c r="E18" s="431" t="s">
        <v>363</v>
      </c>
      <c r="F18" s="442">
        <v>-1000</v>
      </c>
      <c r="G18" s="448"/>
      <c r="H18" s="449"/>
      <c r="I18" s="449">
        <f t="shared" si="0"/>
        <v>0</v>
      </c>
      <c r="J18" s="449">
        <f t="shared" si="1"/>
        <v>0</v>
      </c>
      <c r="K18" s="450">
        <f t="shared" si="2"/>
        <v>0</v>
      </c>
      <c r="L18" s="448"/>
      <c r="M18" s="449"/>
      <c r="N18" s="449">
        <f>L18-M18</f>
        <v>0</v>
      </c>
      <c r="O18" s="449">
        <f t="shared" si="3"/>
        <v>0</v>
      </c>
      <c r="P18" s="450">
        <f t="shared" si="4"/>
        <v>0</v>
      </c>
      <c r="Q18" s="184" t="s">
        <v>421</v>
      </c>
    </row>
    <row r="19" spans="1:17" ht="15.75" customHeight="1">
      <c r="A19" s="355">
        <v>9</v>
      </c>
      <c r="B19" s="462" t="s">
        <v>24</v>
      </c>
      <c r="C19" s="442">
        <v>4864984</v>
      </c>
      <c r="D19" s="470" t="s">
        <v>13</v>
      </c>
      <c r="E19" s="431" t="s">
        <v>363</v>
      </c>
      <c r="F19" s="442">
        <v>-1000</v>
      </c>
      <c r="G19" s="448">
        <v>16414</v>
      </c>
      <c r="H19" s="449">
        <v>15517</v>
      </c>
      <c r="I19" s="449">
        <f t="shared" si="0"/>
        <v>897</v>
      </c>
      <c r="J19" s="449">
        <f t="shared" si="1"/>
        <v>-897000</v>
      </c>
      <c r="K19" s="450">
        <f t="shared" si="2"/>
        <v>-0.897</v>
      </c>
      <c r="L19" s="448">
        <v>986837</v>
      </c>
      <c r="M19" s="449">
        <v>986842</v>
      </c>
      <c r="N19" s="449">
        <f>L19-M19</f>
        <v>-5</v>
      </c>
      <c r="O19" s="449">
        <f t="shared" si="3"/>
        <v>5000</v>
      </c>
      <c r="P19" s="450">
        <f t="shared" si="4"/>
        <v>0.005</v>
      </c>
      <c r="Q19" s="184"/>
    </row>
    <row r="20" spans="1:17" ht="15.75" customHeight="1">
      <c r="A20" s="355"/>
      <c r="B20" s="463" t="s">
        <v>25</v>
      </c>
      <c r="C20" s="442"/>
      <c r="D20" s="471"/>
      <c r="E20" s="431"/>
      <c r="F20" s="442"/>
      <c r="G20" s="448"/>
      <c r="H20" s="449"/>
      <c r="I20" s="449"/>
      <c r="J20" s="449"/>
      <c r="K20" s="450"/>
      <c r="L20" s="448"/>
      <c r="M20" s="449"/>
      <c r="N20" s="449"/>
      <c r="O20" s="449"/>
      <c r="P20" s="450"/>
      <c r="Q20" s="184"/>
    </row>
    <row r="21" spans="1:17" ht="15.75" customHeight="1">
      <c r="A21" s="355">
        <v>10</v>
      </c>
      <c r="B21" s="462" t="s">
        <v>16</v>
      </c>
      <c r="C21" s="442">
        <v>4864939</v>
      </c>
      <c r="D21" s="470" t="s">
        <v>13</v>
      </c>
      <c r="E21" s="431" t="s">
        <v>363</v>
      </c>
      <c r="F21" s="442">
        <v>-1000</v>
      </c>
      <c r="G21" s="448">
        <v>34633</v>
      </c>
      <c r="H21" s="449">
        <v>34859</v>
      </c>
      <c r="I21" s="449">
        <f t="shared" si="0"/>
        <v>-226</v>
      </c>
      <c r="J21" s="449">
        <f t="shared" si="1"/>
        <v>226000</v>
      </c>
      <c r="K21" s="450">
        <f t="shared" si="2"/>
        <v>0.226</v>
      </c>
      <c r="L21" s="448">
        <v>9828</v>
      </c>
      <c r="M21" s="449">
        <v>9842</v>
      </c>
      <c r="N21" s="449">
        <f>L21-M21</f>
        <v>-14</v>
      </c>
      <c r="O21" s="449">
        <f t="shared" si="3"/>
        <v>14000</v>
      </c>
      <c r="P21" s="450">
        <f t="shared" si="4"/>
        <v>0.014</v>
      </c>
      <c r="Q21" s="184"/>
    </row>
    <row r="22" spans="1:17" ht="15.75" customHeight="1">
      <c r="A22" s="355">
        <v>11</v>
      </c>
      <c r="B22" s="462" t="s">
        <v>26</v>
      </c>
      <c r="C22" s="442">
        <v>4864940</v>
      </c>
      <c r="D22" s="470" t="s">
        <v>13</v>
      </c>
      <c r="E22" s="431" t="s">
        <v>363</v>
      </c>
      <c r="F22" s="442">
        <v>-1000</v>
      </c>
      <c r="G22" s="448">
        <v>1454</v>
      </c>
      <c r="H22" s="449">
        <v>1760</v>
      </c>
      <c r="I22" s="449">
        <f t="shared" si="0"/>
        <v>-306</v>
      </c>
      <c r="J22" s="449">
        <f t="shared" si="1"/>
        <v>306000</v>
      </c>
      <c r="K22" s="450">
        <f t="shared" si="2"/>
        <v>0.306</v>
      </c>
      <c r="L22" s="448">
        <v>4179</v>
      </c>
      <c r="M22" s="449">
        <v>4188</v>
      </c>
      <c r="N22" s="449">
        <f>L22-M22</f>
        <v>-9</v>
      </c>
      <c r="O22" s="449">
        <f t="shared" si="3"/>
        <v>9000</v>
      </c>
      <c r="P22" s="450">
        <f t="shared" si="4"/>
        <v>0.009</v>
      </c>
      <c r="Q22" s="184"/>
    </row>
    <row r="23" spans="1:17" ht="16.5">
      <c r="A23" s="355">
        <v>12</v>
      </c>
      <c r="B23" s="462" t="s">
        <v>23</v>
      </c>
      <c r="C23" s="442">
        <v>5128410</v>
      </c>
      <c r="D23" s="470" t="s">
        <v>13</v>
      </c>
      <c r="E23" s="431" t="s">
        <v>363</v>
      </c>
      <c r="F23" s="442">
        <v>-1000</v>
      </c>
      <c r="G23" s="448">
        <v>998246</v>
      </c>
      <c r="H23" s="449">
        <v>998708</v>
      </c>
      <c r="I23" s="449">
        <f>G23-H23</f>
        <v>-462</v>
      </c>
      <c r="J23" s="449">
        <f t="shared" si="1"/>
        <v>462000</v>
      </c>
      <c r="K23" s="450">
        <f t="shared" si="2"/>
        <v>0.462</v>
      </c>
      <c r="L23" s="448">
        <v>999514</v>
      </c>
      <c r="M23" s="449">
        <v>999506</v>
      </c>
      <c r="N23" s="449">
        <f>L23-M23</f>
        <v>8</v>
      </c>
      <c r="O23" s="449">
        <f t="shared" si="3"/>
        <v>-8000</v>
      </c>
      <c r="P23" s="450">
        <f t="shared" si="4"/>
        <v>-0.008</v>
      </c>
      <c r="Q23" s="624"/>
    </row>
    <row r="24" spans="1:17" ht="18.75" customHeight="1">
      <c r="A24" s="355">
        <v>13</v>
      </c>
      <c r="B24" s="462" t="s">
        <v>27</v>
      </c>
      <c r="C24" s="442">
        <v>4865060</v>
      </c>
      <c r="D24" s="470" t="s">
        <v>13</v>
      </c>
      <c r="E24" s="431" t="s">
        <v>363</v>
      </c>
      <c r="F24" s="442">
        <v>1000</v>
      </c>
      <c r="G24" s="448">
        <v>952721</v>
      </c>
      <c r="H24" s="449">
        <v>954970</v>
      </c>
      <c r="I24" s="449">
        <f t="shared" si="0"/>
        <v>-2249</v>
      </c>
      <c r="J24" s="449">
        <f t="shared" si="1"/>
        <v>-2249000</v>
      </c>
      <c r="K24" s="450">
        <f t="shared" si="2"/>
        <v>-2.249</v>
      </c>
      <c r="L24" s="448">
        <v>920550</v>
      </c>
      <c r="M24" s="449">
        <v>920550</v>
      </c>
      <c r="N24" s="449">
        <f>L24-M24</f>
        <v>0</v>
      </c>
      <c r="O24" s="449">
        <f t="shared" si="3"/>
        <v>0</v>
      </c>
      <c r="P24" s="450">
        <f t="shared" si="4"/>
        <v>0</v>
      </c>
      <c r="Q24" s="184"/>
    </row>
    <row r="25" spans="1:17" ht="15.75" customHeight="1">
      <c r="A25" s="355"/>
      <c r="B25" s="463" t="s">
        <v>28</v>
      </c>
      <c r="C25" s="442"/>
      <c r="D25" s="471"/>
      <c r="E25" s="431"/>
      <c r="F25" s="442"/>
      <c r="G25" s="448"/>
      <c r="H25" s="449"/>
      <c r="I25" s="449"/>
      <c r="J25" s="449"/>
      <c r="K25" s="450"/>
      <c r="L25" s="448"/>
      <c r="M25" s="449"/>
      <c r="N25" s="449"/>
      <c r="O25" s="449"/>
      <c r="P25" s="450"/>
      <c r="Q25" s="184"/>
    </row>
    <row r="26" spans="1:17" ht="15.75" customHeight="1">
      <c r="A26" s="355">
        <v>14</v>
      </c>
      <c r="B26" s="462" t="s">
        <v>16</v>
      </c>
      <c r="C26" s="442">
        <v>4865034</v>
      </c>
      <c r="D26" s="470" t="s">
        <v>13</v>
      </c>
      <c r="E26" s="431" t="s">
        <v>363</v>
      </c>
      <c r="F26" s="442">
        <v>-1000</v>
      </c>
      <c r="G26" s="448">
        <v>997361</v>
      </c>
      <c r="H26" s="449">
        <v>997479</v>
      </c>
      <c r="I26" s="449">
        <f t="shared" si="0"/>
        <v>-118</v>
      </c>
      <c r="J26" s="449">
        <f t="shared" si="1"/>
        <v>118000</v>
      </c>
      <c r="K26" s="450">
        <f t="shared" si="2"/>
        <v>0.118</v>
      </c>
      <c r="L26" s="448">
        <v>17155</v>
      </c>
      <c r="M26" s="449">
        <v>17207</v>
      </c>
      <c r="N26" s="449">
        <f>L26-M26</f>
        <v>-52</v>
      </c>
      <c r="O26" s="449">
        <f t="shared" si="3"/>
        <v>52000</v>
      </c>
      <c r="P26" s="450">
        <f t="shared" si="4"/>
        <v>0.052</v>
      </c>
      <c r="Q26" s="184"/>
    </row>
    <row r="27" spans="1:17" ht="15.75" customHeight="1">
      <c r="A27" s="355">
        <v>15</v>
      </c>
      <c r="B27" s="462" t="s">
        <v>17</v>
      </c>
      <c r="C27" s="442">
        <v>4865035</v>
      </c>
      <c r="D27" s="470" t="s">
        <v>13</v>
      </c>
      <c r="E27" s="431" t="s">
        <v>363</v>
      </c>
      <c r="F27" s="442">
        <v>-1000</v>
      </c>
      <c r="G27" s="448">
        <v>999531</v>
      </c>
      <c r="H27" s="449">
        <v>999419</v>
      </c>
      <c r="I27" s="449">
        <f t="shared" si="0"/>
        <v>112</v>
      </c>
      <c r="J27" s="449">
        <f t="shared" si="1"/>
        <v>-112000</v>
      </c>
      <c r="K27" s="450">
        <f t="shared" si="2"/>
        <v>-0.112</v>
      </c>
      <c r="L27" s="448">
        <v>19558</v>
      </c>
      <c r="M27" s="449">
        <v>19571</v>
      </c>
      <c r="N27" s="449">
        <f>L27-M27</f>
        <v>-13</v>
      </c>
      <c r="O27" s="449">
        <f t="shared" si="3"/>
        <v>13000</v>
      </c>
      <c r="P27" s="450">
        <f t="shared" si="4"/>
        <v>0.013</v>
      </c>
      <c r="Q27" s="184"/>
    </row>
    <row r="28" spans="1:17" ht="15.75" customHeight="1">
      <c r="A28" s="355">
        <v>16</v>
      </c>
      <c r="B28" s="462" t="s">
        <v>18</v>
      </c>
      <c r="C28" s="442">
        <v>4902500</v>
      </c>
      <c r="D28" s="470" t="s">
        <v>13</v>
      </c>
      <c r="E28" s="431" t="s">
        <v>363</v>
      </c>
      <c r="F28" s="442">
        <v>-1000</v>
      </c>
      <c r="G28" s="448">
        <v>872</v>
      </c>
      <c r="H28" s="449">
        <v>978</v>
      </c>
      <c r="I28" s="449">
        <f t="shared" si="0"/>
        <v>-106</v>
      </c>
      <c r="J28" s="449">
        <f t="shared" si="1"/>
        <v>106000</v>
      </c>
      <c r="K28" s="450">
        <f t="shared" si="2"/>
        <v>0.106</v>
      </c>
      <c r="L28" s="448">
        <v>21027</v>
      </c>
      <c r="M28" s="449">
        <v>21074</v>
      </c>
      <c r="N28" s="449">
        <f>L28-M28</f>
        <v>-47</v>
      </c>
      <c r="O28" s="449">
        <f t="shared" si="3"/>
        <v>47000</v>
      </c>
      <c r="P28" s="450">
        <f t="shared" si="4"/>
        <v>0.047</v>
      </c>
      <c r="Q28" s="184"/>
    </row>
    <row r="29" spans="1:17" ht="15.75" customHeight="1">
      <c r="A29" s="355"/>
      <c r="B29" s="462"/>
      <c r="C29" s="442"/>
      <c r="D29" s="470"/>
      <c r="E29" s="431"/>
      <c r="F29" s="442"/>
      <c r="G29" s="448"/>
      <c r="H29" s="449"/>
      <c r="I29" s="449"/>
      <c r="J29" s="449"/>
      <c r="K29" s="450"/>
      <c r="L29" s="448"/>
      <c r="M29" s="449"/>
      <c r="N29" s="449"/>
      <c r="O29" s="449"/>
      <c r="P29" s="450"/>
      <c r="Q29" s="184"/>
    </row>
    <row r="30" spans="1:17" ht="15.75" customHeight="1">
      <c r="A30" s="355"/>
      <c r="B30" s="463" t="s">
        <v>29</v>
      </c>
      <c r="C30" s="442"/>
      <c r="D30" s="471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>
        <v>17</v>
      </c>
      <c r="B31" s="462" t="s">
        <v>30</v>
      </c>
      <c r="C31" s="442">
        <v>4864886</v>
      </c>
      <c r="D31" s="470" t="s">
        <v>13</v>
      </c>
      <c r="E31" s="431" t="s">
        <v>363</v>
      </c>
      <c r="F31" s="442">
        <v>1000</v>
      </c>
      <c r="G31" s="448">
        <v>999546</v>
      </c>
      <c r="H31" s="449">
        <v>999556</v>
      </c>
      <c r="I31" s="449">
        <f t="shared" si="0"/>
        <v>-10</v>
      </c>
      <c r="J31" s="449">
        <f t="shared" si="1"/>
        <v>-10000</v>
      </c>
      <c r="K31" s="450">
        <f t="shared" si="2"/>
        <v>-0.01</v>
      </c>
      <c r="L31" s="448">
        <v>28111</v>
      </c>
      <c r="M31" s="449">
        <v>28030</v>
      </c>
      <c r="N31" s="449">
        <f aca="true" t="shared" si="5" ref="N31:N36">L31-M31</f>
        <v>81</v>
      </c>
      <c r="O31" s="449">
        <f t="shared" si="3"/>
        <v>81000</v>
      </c>
      <c r="P31" s="450">
        <f t="shared" si="4"/>
        <v>0.081</v>
      </c>
      <c r="Q31" s="184"/>
    </row>
    <row r="32" spans="1:17" ht="15.75" customHeight="1">
      <c r="A32" s="355">
        <v>18</v>
      </c>
      <c r="B32" s="462" t="s">
        <v>31</v>
      </c>
      <c r="C32" s="442">
        <v>4864887</v>
      </c>
      <c r="D32" s="470" t="s">
        <v>13</v>
      </c>
      <c r="E32" s="431" t="s">
        <v>363</v>
      </c>
      <c r="F32" s="442">
        <v>1000</v>
      </c>
      <c r="G32" s="448">
        <v>209</v>
      </c>
      <c r="H32" s="449">
        <v>202</v>
      </c>
      <c r="I32" s="449">
        <f t="shared" si="0"/>
        <v>7</v>
      </c>
      <c r="J32" s="449">
        <f t="shared" si="1"/>
        <v>7000</v>
      </c>
      <c r="K32" s="450">
        <f t="shared" si="2"/>
        <v>0.007</v>
      </c>
      <c r="L32" s="448">
        <v>26569</v>
      </c>
      <c r="M32" s="449">
        <v>26535</v>
      </c>
      <c r="N32" s="449">
        <f t="shared" si="5"/>
        <v>34</v>
      </c>
      <c r="O32" s="449">
        <f t="shared" si="3"/>
        <v>34000</v>
      </c>
      <c r="P32" s="450">
        <f t="shared" si="4"/>
        <v>0.034</v>
      </c>
      <c r="Q32" s="184"/>
    </row>
    <row r="33" spans="1:17" ht="15.75" customHeight="1">
      <c r="A33" s="355">
        <v>19</v>
      </c>
      <c r="B33" s="462" t="s">
        <v>32</v>
      </c>
      <c r="C33" s="442">
        <v>4864798</v>
      </c>
      <c r="D33" s="470" t="s">
        <v>13</v>
      </c>
      <c r="E33" s="431" t="s">
        <v>363</v>
      </c>
      <c r="F33" s="442">
        <v>100</v>
      </c>
      <c r="G33" s="448">
        <v>2183</v>
      </c>
      <c r="H33" s="449">
        <v>2013</v>
      </c>
      <c r="I33" s="449">
        <f t="shared" si="0"/>
        <v>170</v>
      </c>
      <c r="J33" s="449">
        <f t="shared" si="1"/>
        <v>17000</v>
      </c>
      <c r="K33" s="450">
        <f t="shared" si="2"/>
        <v>0.017</v>
      </c>
      <c r="L33" s="448">
        <v>122668</v>
      </c>
      <c r="M33" s="449">
        <v>122206</v>
      </c>
      <c r="N33" s="449">
        <f t="shared" si="5"/>
        <v>462</v>
      </c>
      <c r="O33" s="449">
        <f t="shared" si="3"/>
        <v>46200</v>
      </c>
      <c r="P33" s="450">
        <f t="shared" si="4"/>
        <v>0.0462</v>
      </c>
      <c r="Q33" s="184"/>
    </row>
    <row r="34" spans="1:17" ht="15.75" customHeight="1">
      <c r="A34" s="355">
        <v>20</v>
      </c>
      <c r="B34" s="462" t="s">
        <v>33</v>
      </c>
      <c r="C34" s="442">
        <v>4864799</v>
      </c>
      <c r="D34" s="470" t="s">
        <v>13</v>
      </c>
      <c r="E34" s="431" t="s">
        <v>363</v>
      </c>
      <c r="F34" s="442">
        <v>100</v>
      </c>
      <c r="G34" s="448">
        <v>3846</v>
      </c>
      <c r="H34" s="449">
        <v>3485</v>
      </c>
      <c r="I34" s="449">
        <f t="shared" si="0"/>
        <v>361</v>
      </c>
      <c r="J34" s="449">
        <f t="shared" si="1"/>
        <v>36100</v>
      </c>
      <c r="K34" s="450">
        <f t="shared" si="2"/>
        <v>0.0361</v>
      </c>
      <c r="L34" s="448">
        <v>171592</v>
      </c>
      <c r="M34" s="449">
        <v>170894</v>
      </c>
      <c r="N34" s="449">
        <f t="shared" si="5"/>
        <v>698</v>
      </c>
      <c r="O34" s="449">
        <f t="shared" si="3"/>
        <v>69800</v>
      </c>
      <c r="P34" s="450">
        <f t="shared" si="4"/>
        <v>0.0698</v>
      </c>
      <c r="Q34" s="184"/>
    </row>
    <row r="35" spans="1:17" ht="15.75" customHeight="1">
      <c r="A35" s="355">
        <v>21</v>
      </c>
      <c r="B35" s="462" t="s">
        <v>34</v>
      </c>
      <c r="C35" s="442">
        <v>4864888</v>
      </c>
      <c r="D35" s="470" t="s">
        <v>13</v>
      </c>
      <c r="E35" s="431" t="s">
        <v>363</v>
      </c>
      <c r="F35" s="442">
        <v>1000</v>
      </c>
      <c r="G35" s="448">
        <v>996034</v>
      </c>
      <c r="H35" s="449">
        <v>996062</v>
      </c>
      <c r="I35" s="449">
        <f t="shared" si="0"/>
        <v>-28</v>
      </c>
      <c r="J35" s="449">
        <f t="shared" si="1"/>
        <v>-28000</v>
      </c>
      <c r="K35" s="450">
        <f t="shared" si="2"/>
        <v>-0.028</v>
      </c>
      <c r="L35" s="448">
        <v>997594</v>
      </c>
      <c r="M35" s="449">
        <v>997600</v>
      </c>
      <c r="N35" s="449">
        <f t="shared" si="5"/>
        <v>-6</v>
      </c>
      <c r="O35" s="449">
        <f t="shared" si="3"/>
        <v>-6000</v>
      </c>
      <c r="P35" s="450">
        <f t="shared" si="4"/>
        <v>-0.006</v>
      </c>
      <c r="Q35" s="184"/>
    </row>
    <row r="36" spans="1:17" ht="21" customHeight="1">
      <c r="A36" s="355">
        <v>22</v>
      </c>
      <c r="B36" s="462" t="s">
        <v>394</v>
      </c>
      <c r="C36" s="442">
        <v>5128402</v>
      </c>
      <c r="D36" s="470" t="s">
        <v>13</v>
      </c>
      <c r="E36" s="431" t="s">
        <v>363</v>
      </c>
      <c r="F36" s="442">
        <v>1000</v>
      </c>
      <c r="G36" s="448">
        <v>999916</v>
      </c>
      <c r="H36" s="449">
        <v>999932</v>
      </c>
      <c r="I36" s="449">
        <f>G36-H36</f>
        <v>-16</v>
      </c>
      <c r="J36" s="449">
        <f t="shared" si="1"/>
        <v>-16000</v>
      </c>
      <c r="K36" s="450">
        <f t="shared" si="2"/>
        <v>-0.016</v>
      </c>
      <c r="L36" s="448">
        <v>1776</v>
      </c>
      <c r="M36" s="449">
        <v>1720</v>
      </c>
      <c r="N36" s="449">
        <f t="shared" si="5"/>
        <v>56</v>
      </c>
      <c r="O36" s="449">
        <f t="shared" si="3"/>
        <v>56000</v>
      </c>
      <c r="P36" s="450">
        <f t="shared" si="4"/>
        <v>0.056</v>
      </c>
      <c r="Q36" s="624"/>
    </row>
    <row r="37" spans="1:17" ht="15.75" customHeight="1">
      <c r="A37" s="355"/>
      <c r="B37" s="464" t="s">
        <v>35</v>
      </c>
      <c r="C37" s="442"/>
      <c r="D37" s="470"/>
      <c r="E37" s="431"/>
      <c r="F37" s="442"/>
      <c r="G37" s="448"/>
      <c r="H37" s="449"/>
      <c r="I37" s="449"/>
      <c r="J37" s="449"/>
      <c r="K37" s="450"/>
      <c r="L37" s="448"/>
      <c r="M37" s="449"/>
      <c r="N37" s="449"/>
      <c r="O37" s="449"/>
      <c r="P37" s="450"/>
      <c r="Q37" s="184"/>
    </row>
    <row r="38" spans="1:17" ht="15.75" customHeight="1">
      <c r="A38" s="355">
        <v>23</v>
      </c>
      <c r="B38" s="462" t="s">
        <v>391</v>
      </c>
      <c r="C38" s="442">
        <v>4865057</v>
      </c>
      <c r="D38" s="470" t="s">
        <v>13</v>
      </c>
      <c r="E38" s="431" t="s">
        <v>363</v>
      </c>
      <c r="F38" s="442">
        <v>1000</v>
      </c>
      <c r="G38" s="448">
        <v>653600</v>
      </c>
      <c r="H38" s="449">
        <v>654215</v>
      </c>
      <c r="I38" s="449">
        <f t="shared" si="0"/>
        <v>-615</v>
      </c>
      <c r="J38" s="449">
        <f t="shared" si="1"/>
        <v>-615000</v>
      </c>
      <c r="K38" s="450">
        <f t="shared" si="2"/>
        <v>-0.615</v>
      </c>
      <c r="L38" s="448">
        <v>801382</v>
      </c>
      <c r="M38" s="449">
        <v>801389</v>
      </c>
      <c r="N38" s="449">
        <f>L38-M38</f>
        <v>-7</v>
      </c>
      <c r="O38" s="449">
        <f t="shared" si="3"/>
        <v>-7000</v>
      </c>
      <c r="P38" s="450">
        <f t="shared" si="4"/>
        <v>-0.007</v>
      </c>
      <c r="Q38" s="624"/>
    </row>
    <row r="39" spans="1:17" ht="15.75" customHeight="1">
      <c r="A39" s="355">
        <v>24</v>
      </c>
      <c r="B39" s="462" t="s">
        <v>392</v>
      </c>
      <c r="C39" s="442">
        <v>4865058</v>
      </c>
      <c r="D39" s="470" t="s">
        <v>13</v>
      </c>
      <c r="E39" s="431" t="s">
        <v>363</v>
      </c>
      <c r="F39" s="442">
        <v>1000</v>
      </c>
      <c r="G39" s="448">
        <v>660261</v>
      </c>
      <c r="H39" s="449">
        <v>660683</v>
      </c>
      <c r="I39" s="449">
        <f t="shared" si="0"/>
        <v>-422</v>
      </c>
      <c r="J39" s="449">
        <f t="shared" si="1"/>
        <v>-422000</v>
      </c>
      <c r="K39" s="450">
        <f t="shared" si="2"/>
        <v>-0.422</v>
      </c>
      <c r="L39" s="448">
        <v>833850</v>
      </c>
      <c r="M39" s="449">
        <v>833852</v>
      </c>
      <c r="N39" s="449">
        <f>L39-M39</f>
        <v>-2</v>
      </c>
      <c r="O39" s="449">
        <f t="shared" si="3"/>
        <v>-2000</v>
      </c>
      <c r="P39" s="450">
        <f t="shared" si="4"/>
        <v>-0.002</v>
      </c>
      <c r="Q39" s="624"/>
    </row>
    <row r="40" spans="1:17" ht="15.75" customHeight="1">
      <c r="A40" s="355">
        <v>25</v>
      </c>
      <c r="B40" s="462" t="s">
        <v>36</v>
      </c>
      <c r="C40" s="442">
        <v>4864889</v>
      </c>
      <c r="D40" s="470" t="s">
        <v>13</v>
      </c>
      <c r="E40" s="431" t="s">
        <v>363</v>
      </c>
      <c r="F40" s="442">
        <v>1000</v>
      </c>
      <c r="G40" s="448">
        <v>991381</v>
      </c>
      <c r="H40" s="449">
        <v>991268</v>
      </c>
      <c r="I40" s="449">
        <f t="shared" si="0"/>
        <v>113</v>
      </c>
      <c r="J40" s="449">
        <f t="shared" si="1"/>
        <v>113000</v>
      </c>
      <c r="K40" s="450">
        <f t="shared" si="2"/>
        <v>0.113</v>
      </c>
      <c r="L40" s="448">
        <v>998460</v>
      </c>
      <c r="M40" s="449">
        <v>998460</v>
      </c>
      <c r="N40" s="449">
        <f>L40-M40</f>
        <v>0</v>
      </c>
      <c r="O40" s="449">
        <f t="shared" si="3"/>
        <v>0</v>
      </c>
      <c r="P40" s="450">
        <f t="shared" si="4"/>
        <v>0</v>
      </c>
      <c r="Q40" s="184"/>
    </row>
    <row r="41" spans="1:17" ht="15.75" customHeight="1">
      <c r="A41" s="355">
        <v>26</v>
      </c>
      <c r="B41" s="462" t="s">
        <v>37</v>
      </c>
      <c r="C41" s="442">
        <v>5128405</v>
      </c>
      <c r="D41" s="470" t="s">
        <v>13</v>
      </c>
      <c r="E41" s="431" t="s">
        <v>363</v>
      </c>
      <c r="F41" s="442">
        <v>500</v>
      </c>
      <c r="G41" s="448">
        <v>999877</v>
      </c>
      <c r="H41" s="449">
        <v>999734</v>
      </c>
      <c r="I41" s="449">
        <f t="shared" si="0"/>
        <v>143</v>
      </c>
      <c r="J41" s="449">
        <f t="shared" si="1"/>
        <v>71500</v>
      </c>
      <c r="K41" s="450">
        <f t="shared" si="2"/>
        <v>0.0715</v>
      </c>
      <c r="L41" s="448">
        <v>999839</v>
      </c>
      <c r="M41" s="449">
        <v>999839</v>
      </c>
      <c r="N41" s="449">
        <f>L41-M41</f>
        <v>0</v>
      </c>
      <c r="O41" s="449">
        <f t="shared" si="3"/>
        <v>0</v>
      </c>
      <c r="P41" s="450">
        <f t="shared" si="4"/>
        <v>0</v>
      </c>
      <c r="Q41" s="184"/>
    </row>
    <row r="42" spans="1:17" ht="15.75" customHeight="1">
      <c r="A42" s="355"/>
      <c r="B42" s="463" t="s">
        <v>38</v>
      </c>
      <c r="C42" s="442"/>
      <c r="D42" s="471"/>
      <c r="E42" s="431"/>
      <c r="F42" s="442"/>
      <c r="G42" s="448"/>
      <c r="H42" s="449"/>
      <c r="I42" s="449"/>
      <c r="J42" s="449"/>
      <c r="K42" s="450"/>
      <c r="L42" s="448"/>
      <c r="M42" s="449"/>
      <c r="N42" s="449"/>
      <c r="O42" s="449"/>
      <c r="P42" s="450"/>
      <c r="Q42" s="184"/>
    </row>
    <row r="43" spans="1:17" ht="15.75" customHeight="1">
      <c r="A43" s="355">
        <v>27</v>
      </c>
      <c r="B43" s="462" t="s">
        <v>39</v>
      </c>
      <c r="C43" s="442">
        <v>4865054</v>
      </c>
      <c r="D43" s="470" t="s">
        <v>13</v>
      </c>
      <c r="E43" s="431" t="s">
        <v>363</v>
      </c>
      <c r="F43" s="442">
        <v>-1000</v>
      </c>
      <c r="G43" s="448">
        <v>7897</v>
      </c>
      <c r="H43" s="449">
        <v>7585</v>
      </c>
      <c r="I43" s="449">
        <f t="shared" si="0"/>
        <v>312</v>
      </c>
      <c r="J43" s="449">
        <f t="shared" si="1"/>
        <v>-312000</v>
      </c>
      <c r="K43" s="450">
        <f t="shared" si="2"/>
        <v>-0.312</v>
      </c>
      <c r="L43" s="448">
        <v>981899</v>
      </c>
      <c r="M43" s="449">
        <v>981896</v>
      </c>
      <c r="N43" s="449">
        <f>L43-M43</f>
        <v>3</v>
      </c>
      <c r="O43" s="449">
        <f t="shared" si="3"/>
        <v>-3000</v>
      </c>
      <c r="P43" s="450">
        <f t="shared" si="4"/>
        <v>-0.003</v>
      </c>
      <c r="Q43" s="184"/>
    </row>
    <row r="44" spans="1:17" ht="15.75" customHeight="1">
      <c r="A44" s="355">
        <v>28</v>
      </c>
      <c r="B44" s="462" t="s">
        <v>17</v>
      </c>
      <c r="C44" s="442">
        <v>4865055</v>
      </c>
      <c r="D44" s="470" t="s">
        <v>13</v>
      </c>
      <c r="E44" s="431" t="s">
        <v>363</v>
      </c>
      <c r="F44" s="442">
        <v>-1000</v>
      </c>
      <c r="G44" s="448">
        <v>999512</v>
      </c>
      <c r="H44" s="449">
        <v>999154</v>
      </c>
      <c r="I44" s="449">
        <f t="shared" si="0"/>
        <v>358</v>
      </c>
      <c r="J44" s="449">
        <f t="shared" si="1"/>
        <v>-358000</v>
      </c>
      <c r="K44" s="450">
        <f t="shared" si="2"/>
        <v>-0.358</v>
      </c>
      <c r="L44" s="448">
        <v>948565</v>
      </c>
      <c r="M44" s="449">
        <v>948550</v>
      </c>
      <c r="N44" s="449">
        <f>L44-M44</f>
        <v>15</v>
      </c>
      <c r="O44" s="449">
        <f t="shared" si="3"/>
        <v>-15000</v>
      </c>
      <c r="P44" s="450">
        <f t="shared" si="4"/>
        <v>-0.015</v>
      </c>
      <c r="Q44" s="184"/>
    </row>
    <row r="45" spans="1:17" ht="15.75" customHeight="1">
      <c r="A45" s="355"/>
      <c r="B45" s="463" t="s">
        <v>40</v>
      </c>
      <c r="C45" s="442"/>
      <c r="D45" s="471"/>
      <c r="E45" s="431"/>
      <c r="F45" s="442"/>
      <c r="G45" s="448"/>
      <c r="H45" s="449"/>
      <c r="I45" s="449"/>
      <c r="J45" s="449"/>
      <c r="K45" s="450"/>
      <c r="L45" s="448"/>
      <c r="M45" s="449"/>
      <c r="N45" s="449"/>
      <c r="O45" s="449"/>
      <c r="P45" s="450"/>
      <c r="Q45" s="184"/>
    </row>
    <row r="46" spans="1:17" ht="15.75" customHeight="1">
      <c r="A46" s="355">
        <v>29</v>
      </c>
      <c r="B46" s="462" t="s">
        <v>41</v>
      </c>
      <c r="C46" s="442">
        <v>4865056</v>
      </c>
      <c r="D46" s="470" t="s">
        <v>13</v>
      </c>
      <c r="E46" s="431" t="s">
        <v>363</v>
      </c>
      <c r="F46" s="442">
        <v>-1000</v>
      </c>
      <c r="G46" s="448">
        <v>991885</v>
      </c>
      <c r="H46" s="449">
        <v>992149</v>
      </c>
      <c r="I46" s="449">
        <f t="shared" si="0"/>
        <v>-264</v>
      </c>
      <c r="J46" s="449">
        <f t="shared" si="1"/>
        <v>264000</v>
      </c>
      <c r="K46" s="450">
        <f t="shared" si="2"/>
        <v>0.264</v>
      </c>
      <c r="L46" s="448">
        <v>933543</v>
      </c>
      <c r="M46" s="449">
        <v>934367</v>
      </c>
      <c r="N46" s="449">
        <f>L46-M46</f>
        <v>-824</v>
      </c>
      <c r="O46" s="449">
        <f t="shared" si="3"/>
        <v>824000</v>
      </c>
      <c r="P46" s="450">
        <f t="shared" si="4"/>
        <v>0.824</v>
      </c>
      <c r="Q46" s="184"/>
    </row>
    <row r="47" spans="1:17" ht="15.75" customHeight="1">
      <c r="A47" s="355"/>
      <c r="B47" s="463" t="s">
        <v>402</v>
      </c>
      <c r="C47" s="442"/>
      <c r="D47" s="470"/>
      <c r="E47" s="431"/>
      <c r="F47" s="442"/>
      <c r="G47" s="448"/>
      <c r="H47" s="449"/>
      <c r="I47" s="449"/>
      <c r="J47" s="449"/>
      <c r="K47" s="450"/>
      <c r="L47" s="448"/>
      <c r="M47" s="449"/>
      <c r="N47" s="449"/>
      <c r="O47" s="449"/>
      <c r="P47" s="450"/>
      <c r="Q47" s="184"/>
    </row>
    <row r="48" spans="1:17" ht="18" customHeight="1">
      <c r="A48" s="721">
        <v>30</v>
      </c>
      <c r="B48" s="722" t="s">
        <v>409</v>
      </c>
      <c r="C48" s="723">
        <v>4865049</v>
      </c>
      <c r="D48" s="724" t="s">
        <v>13</v>
      </c>
      <c r="E48" s="725" t="s">
        <v>363</v>
      </c>
      <c r="F48" s="723">
        <v>1000</v>
      </c>
      <c r="G48" s="448">
        <v>223</v>
      </c>
      <c r="H48" s="449">
        <v>163</v>
      </c>
      <c r="I48" s="449">
        <f>G48-H48</f>
        <v>60</v>
      </c>
      <c r="J48" s="449">
        <f t="shared" si="1"/>
        <v>60000</v>
      </c>
      <c r="K48" s="450">
        <f t="shared" si="2"/>
        <v>0.06</v>
      </c>
      <c r="L48" s="448">
        <v>0</v>
      </c>
      <c r="M48" s="449">
        <v>0</v>
      </c>
      <c r="N48" s="449">
        <f>L48-M48</f>
        <v>0</v>
      </c>
      <c r="O48" s="449">
        <f t="shared" si="3"/>
        <v>0</v>
      </c>
      <c r="P48" s="450">
        <f t="shared" si="4"/>
        <v>0</v>
      </c>
      <c r="Q48" s="762" t="s">
        <v>414</v>
      </c>
    </row>
    <row r="49" spans="1:17" ht="18.75" customHeight="1">
      <c r="A49" s="721">
        <v>30</v>
      </c>
      <c r="B49" s="722" t="s">
        <v>409</v>
      </c>
      <c r="C49" s="723">
        <v>4865049</v>
      </c>
      <c r="D49" s="724" t="s">
        <v>13</v>
      </c>
      <c r="E49" s="725" t="s">
        <v>363</v>
      </c>
      <c r="F49" s="723">
        <v>-1000</v>
      </c>
      <c r="G49" s="448">
        <v>141</v>
      </c>
      <c r="H49" s="449">
        <v>223</v>
      </c>
      <c r="I49" s="449">
        <f>G49-H49</f>
        <v>-82</v>
      </c>
      <c r="J49" s="449">
        <f t="shared" si="1"/>
        <v>82000</v>
      </c>
      <c r="K49" s="450">
        <f t="shared" si="2"/>
        <v>0.082</v>
      </c>
      <c r="L49" s="448">
        <v>0</v>
      </c>
      <c r="M49" s="449">
        <v>0</v>
      </c>
      <c r="N49" s="449">
        <f>L49-M49</f>
        <v>0</v>
      </c>
      <c r="O49" s="449">
        <f t="shared" si="3"/>
        <v>0</v>
      </c>
      <c r="P49" s="450">
        <f t="shared" si="4"/>
        <v>0</v>
      </c>
      <c r="Q49" s="762"/>
    </row>
    <row r="50" spans="1:17" ht="15.75" customHeight="1">
      <c r="A50" s="721">
        <v>31</v>
      </c>
      <c r="B50" s="722" t="s">
        <v>403</v>
      </c>
      <c r="C50" s="723">
        <v>4865022</v>
      </c>
      <c r="D50" s="724" t="s">
        <v>13</v>
      </c>
      <c r="E50" s="725" t="s">
        <v>363</v>
      </c>
      <c r="F50" s="723">
        <v>-1000</v>
      </c>
      <c r="G50" s="448">
        <v>7876</v>
      </c>
      <c r="H50" s="449">
        <v>6737</v>
      </c>
      <c r="I50" s="449">
        <f>G50-H50</f>
        <v>1139</v>
      </c>
      <c r="J50" s="449">
        <f t="shared" si="1"/>
        <v>-1139000</v>
      </c>
      <c r="K50" s="450">
        <f t="shared" si="2"/>
        <v>-1.139</v>
      </c>
      <c r="L50" s="448">
        <v>999977</v>
      </c>
      <c r="M50" s="449">
        <v>999982</v>
      </c>
      <c r="N50" s="449">
        <f>L50-M50</f>
        <v>-5</v>
      </c>
      <c r="O50" s="449">
        <f t="shared" si="3"/>
        <v>5000</v>
      </c>
      <c r="P50" s="450">
        <f t="shared" si="4"/>
        <v>0.005</v>
      </c>
      <c r="Q50" s="591"/>
    </row>
    <row r="51" spans="1:17" ht="15.75" customHeight="1">
      <c r="A51" s="355"/>
      <c r="B51" s="464" t="s">
        <v>401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/>
      <c r="B52" s="464" t="s">
        <v>47</v>
      </c>
      <c r="C52" s="442"/>
      <c r="D52" s="470"/>
      <c r="E52" s="431"/>
      <c r="F52" s="442"/>
      <c r="G52" s="448"/>
      <c r="H52" s="449"/>
      <c r="I52" s="449"/>
      <c r="J52" s="449"/>
      <c r="K52" s="450"/>
      <c r="L52" s="448"/>
      <c r="M52" s="449"/>
      <c r="N52" s="449"/>
      <c r="O52" s="449"/>
      <c r="P52" s="450"/>
      <c r="Q52" s="184"/>
    </row>
    <row r="53" spans="1:17" ht="15.75" customHeight="1">
      <c r="A53" s="355">
        <v>32</v>
      </c>
      <c r="B53" s="462" t="s">
        <v>48</v>
      </c>
      <c r="C53" s="442">
        <v>4864843</v>
      </c>
      <c r="D53" s="470" t="s">
        <v>13</v>
      </c>
      <c r="E53" s="431" t="s">
        <v>363</v>
      </c>
      <c r="F53" s="442">
        <v>1000</v>
      </c>
      <c r="G53" s="448">
        <v>701</v>
      </c>
      <c r="H53" s="449">
        <v>728</v>
      </c>
      <c r="I53" s="449">
        <f t="shared" si="0"/>
        <v>-27</v>
      </c>
      <c r="J53" s="449">
        <f t="shared" si="1"/>
        <v>-27000</v>
      </c>
      <c r="K53" s="450">
        <f t="shared" si="2"/>
        <v>-0.027</v>
      </c>
      <c r="L53" s="448">
        <v>16325</v>
      </c>
      <c r="M53" s="449">
        <v>16290</v>
      </c>
      <c r="N53" s="449">
        <f>L53-M53</f>
        <v>35</v>
      </c>
      <c r="O53" s="449">
        <f t="shared" si="3"/>
        <v>35000</v>
      </c>
      <c r="P53" s="450">
        <f t="shared" si="4"/>
        <v>0.035</v>
      </c>
      <c r="Q53" s="184"/>
    </row>
    <row r="54" spans="1:17" ht="15.75" customHeight="1" thickBot="1">
      <c r="A54" s="358">
        <v>33</v>
      </c>
      <c r="B54" s="465" t="s">
        <v>49</v>
      </c>
      <c r="C54" s="425">
        <v>4864844</v>
      </c>
      <c r="D54" s="472" t="s">
        <v>13</v>
      </c>
      <c r="E54" s="432" t="s">
        <v>363</v>
      </c>
      <c r="F54" s="425">
        <v>1000</v>
      </c>
      <c r="G54" s="448">
        <v>999317</v>
      </c>
      <c r="H54" s="454">
        <v>999284</v>
      </c>
      <c r="I54" s="454">
        <f t="shared" si="0"/>
        <v>33</v>
      </c>
      <c r="J54" s="454">
        <f t="shared" si="1"/>
        <v>33000</v>
      </c>
      <c r="K54" s="455">
        <f t="shared" si="2"/>
        <v>0.033</v>
      </c>
      <c r="L54" s="448">
        <v>3073</v>
      </c>
      <c r="M54" s="454">
        <v>3039</v>
      </c>
      <c r="N54" s="454">
        <f>L54-M54</f>
        <v>34</v>
      </c>
      <c r="O54" s="454">
        <f t="shared" si="3"/>
        <v>34000</v>
      </c>
      <c r="P54" s="455">
        <f t="shared" si="4"/>
        <v>0.034</v>
      </c>
      <c r="Q54" s="185"/>
    </row>
    <row r="55" spans="1:17" ht="15.75" customHeight="1" thickTop="1">
      <c r="A55" s="354"/>
      <c r="B55" s="466"/>
      <c r="C55" s="47"/>
      <c r="D55" s="471"/>
      <c r="E55" s="431"/>
      <c r="F55" s="47"/>
      <c r="G55" s="456"/>
      <c r="H55" s="449"/>
      <c r="I55" s="449"/>
      <c r="J55" s="449"/>
      <c r="K55" s="449"/>
      <c r="L55" s="456"/>
      <c r="M55" s="449"/>
      <c r="N55" s="449"/>
      <c r="O55" s="449"/>
      <c r="P55" s="449"/>
      <c r="Q55" s="27"/>
    </row>
    <row r="56" spans="1:17" ht="21.75" customHeight="1" thickBot="1">
      <c r="A56" s="356"/>
      <c r="B56" s="469" t="s">
        <v>328</v>
      </c>
      <c r="C56" s="47"/>
      <c r="D56" s="471"/>
      <c r="E56" s="431"/>
      <c r="F56" s="47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222" t="str">
        <f>Q1</f>
        <v>FEBRUARY-2012</v>
      </c>
    </row>
    <row r="57" spans="1:17" ht="15.75" customHeight="1" thickTop="1">
      <c r="A57" s="353"/>
      <c r="B57" s="461" t="s">
        <v>50</v>
      </c>
      <c r="C57" s="422"/>
      <c r="D57" s="473"/>
      <c r="E57" s="473"/>
      <c r="F57" s="422"/>
      <c r="G57" s="457"/>
      <c r="H57" s="456"/>
      <c r="I57" s="456"/>
      <c r="J57" s="456"/>
      <c r="K57" s="458"/>
      <c r="L57" s="457"/>
      <c r="M57" s="456"/>
      <c r="N57" s="456"/>
      <c r="O57" s="456"/>
      <c r="P57" s="458"/>
      <c r="Q57" s="183"/>
    </row>
    <row r="58" spans="1:17" ht="15.75" customHeight="1">
      <c r="A58" s="355">
        <v>34</v>
      </c>
      <c r="B58" s="466" t="s">
        <v>87</v>
      </c>
      <c r="C58" s="442">
        <v>4865169</v>
      </c>
      <c r="D58" s="471" t="s">
        <v>13</v>
      </c>
      <c r="E58" s="431" t="s">
        <v>363</v>
      </c>
      <c r="F58" s="442">
        <v>1000</v>
      </c>
      <c r="G58" s="448">
        <v>1144</v>
      </c>
      <c r="H58" s="449">
        <v>1033</v>
      </c>
      <c r="I58" s="449">
        <f t="shared" si="0"/>
        <v>111</v>
      </c>
      <c r="J58" s="449">
        <f t="shared" si="1"/>
        <v>111000</v>
      </c>
      <c r="K58" s="450">
        <f t="shared" si="2"/>
        <v>0.111</v>
      </c>
      <c r="L58" s="448">
        <v>56115</v>
      </c>
      <c r="M58" s="449">
        <v>55923</v>
      </c>
      <c r="N58" s="449">
        <f>L58-M58</f>
        <v>192</v>
      </c>
      <c r="O58" s="449">
        <f t="shared" si="3"/>
        <v>192000</v>
      </c>
      <c r="P58" s="450">
        <f t="shared" si="4"/>
        <v>0.192</v>
      </c>
      <c r="Q58" s="184"/>
    </row>
    <row r="59" spans="1:17" ht="15.75" customHeight="1">
      <c r="A59" s="355"/>
      <c r="B59" s="463" t="s">
        <v>325</v>
      </c>
      <c r="C59" s="442"/>
      <c r="D59" s="471"/>
      <c r="E59" s="431"/>
      <c r="F59" s="442"/>
      <c r="G59" s="451"/>
      <c r="H59" s="452"/>
      <c r="I59" s="449"/>
      <c r="J59" s="449"/>
      <c r="K59" s="450"/>
      <c r="L59" s="451"/>
      <c r="M59" s="449"/>
      <c r="N59" s="449"/>
      <c r="O59" s="449"/>
      <c r="P59" s="450"/>
      <c r="Q59" s="184"/>
    </row>
    <row r="60" spans="1:17" ht="15.75" customHeight="1">
      <c r="A60" s="355">
        <v>35</v>
      </c>
      <c r="B60" s="462" t="s">
        <v>324</v>
      </c>
      <c r="C60" s="442">
        <v>4864824</v>
      </c>
      <c r="D60" s="471" t="s">
        <v>13</v>
      </c>
      <c r="E60" s="431" t="s">
        <v>363</v>
      </c>
      <c r="F60" s="442">
        <v>100</v>
      </c>
      <c r="G60" s="448">
        <v>12630</v>
      </c>
      <c r="H60" s="449">
        <v>12091</v>
      </c>
      <c r="I60" s="449">
        <f t="shared" si="0"/>
        <v>539</v>
      </c>
      <c r="J60" s="449">
        <f t="shared" si="1"/>
        <v>53900</v>
      </c>
      <c r="K60" s="450">
        <f t="shared" si="2"/>
        <v>0.0539</v>
      </c>
      <c r="L60" s="448">
        <v>61758</v>
      </c>
      <c r="M60" s="449">
        <v>61415</v>
      </c>
      <c r="N60" s="449">
        <f>L60-M60</f>
        <v>343</v>
      </c>
      <c r="O60" s="449">
        <f t="shared" si="3"/>
        <v>34300</v>
      </c>
      <c r="P60" s="450">
        <f t="shared" si="4"/>
        <v>0.0343</v>
      </c>
      <c r="Q60" s="184"/>
    </row>
    <row r="61" spans="1:17" ht="15.75" customHeight="1">
      <c r="A61" s="355"/>
      <c r="B61" s="462"/>
      <c r="C61" s="442"/>
      <c r="D61" s="470"/>
      <c r="E61" s="431"/>
      <c r="F61" s="442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/>
      <c r="B62" s="385" t="s">
        <v>56</v>
      </c>
      <c r="C62" s="443"/>
      <c r="D62" s="474"/>
      <c r="E62" s="474"/>
      <c r="F62" s="443"/>
      <c r="G62" s="448"/>
      <c r="H62" s="449"/>
      <c r="I62" s="449"/>
      <c r="J62" s="449"/>
      <c r="K62" s="450"/>
      <c r="L62" s="448"/>
      <c r="M62" s="449"/>
      <c r="N62" s="449"/>
      <c r="O62" s="449"/>
      <c r="P62" s="450"/>
      <c r="Q62" s="184"/>
    </row>
    <row r="63" spans="1:17" ht="15.75" customHeight="1">
      <c r="A63" s="355">
        <v>36</v>
      </c>
      <c r="B63" s="467" t="s">
        <v>57</v>
      </c>
      <c r="C63" s="443">
        <v>4865090</v>
      </c>
      <c r="D63" s="475" t="s">
        <v>13</v>
      </c>
      <c r="E63" s="431" t="s">
        <v>363</v>
      </c>
      <c r="F63" s="443">
        <v>100</v>
      </c>
      <c r="G63" s="448">
        <v>8429</v>
      </c>
      <c r="H63" s="449">
        <v>8261</v>
      </c>
      <c r="I63" s="449">
        <f>G63-H63</f>
        <v>168</v>
      </c>
      <c r="J63" s="449">
        <f>$F63*I63</f>
        <v>16800</v>
      </c>
      <c r="K63" s="450">
        <f>J63/1000000</f>
        <v>0.0168</v>
      </c>
      <c r="L63" s="448">
        <v>13734</v>
      </c>
      <c r="M63" s="449">
        <v>13127</v>
      </c>
      <c r="N63" s="449">
        <f>L63-M63</f>
        <v>607</v>
      </c>
      <c r="O63" s="449">
        <f>$F63*N63</f>
        <v>60700</v>
      </c>
      <c r="P63" s="450">
        <f>O63/1000000</f>
        <v>0.0607</v>
      </c>
      <c r="Q63" s="552"/>
    </row>
    <row r="64" spans="1:17" ht="15.75" customHeight="1">
      <c r="A64" s="355">
        <v>37</v>
      </c>
      <c r="B64" s="467" t="s">
        <v>58</v>
      </c>
      <c r="C64" s="443">
        <v>4902519</v>
      </c>
      <c r="D64" s="475" t="s">
        <v>13</v>
      </c>
      <c r="E64" s="431" t="s">
        <v>363</v>
      </c>
      <c r="F64" s="443">
        <v>100</v>
      </c>
      <c r="G64" s="448">
        <v>9595</v>
      </c>
      <c r="H64" s="449">
        <v>9583</v>
      </c>
      <c r="I64" s="449">
        <f>G64-H64</f>
        <v>12</v>
      </c>
      <c r="J64" s="449">
        <f>$F64*I64</f>
        <v>1200</v>
      </c>
      <c r="K64" s="450">
        <f>J64/1000000</f>
        <v>0.0012</v>
      </c>
      <c r="L64" s="448">
        <v>30919</v>
      </c>
      <c r="M64" s="449">
        <v>30822</v>
      </c>
      <c r="N64" s="449">
        <f>L64-M64</f>
        <v>97</v>
      </c>
      <c r="O64" s="449">
        <f>$F64*N64</f>
        <v>9700</v>
      </c>
      <c r="P64" s="450">
        <f>O64/1000000</f>
        <v>0.0097</v>
      </c>
      <c r="Q64" s="184"/>
    </row>
    <row r="65" spans="1:17" ht="15.75" customHeight="1">
      <c r="A65" s="355">
        <v>38</v>
      </c>
      <c r="B65" s="467" t="s">
        <v>59</v>
      </c>
      <c r="C65" s="443">
        <v>4902520</v>
      </c>
      <c r="D65" s="475" t="s">
        <v>13</v>
      </c>
      <c r="E65" s="431" t="s">
        <v>363</v>
      </c>
      <c r="F65" s="443">
        <v>100</v>
      </c>
      <c r="G65" s="448">
        <v>13736</v>
      </c>
      <c r="H65" s="449">
        <v>13733</v>
      </c>
      <c r="I65" s="449">
        <f>G65-H65</f>
        <v>3</v>
      </c>
      <c r="J65" s="449">
        <f>$F65*I65</f>
        <v>300</v>
      </c>
      <c r="K65" s="450">
        <f>J65/1000000</f>
        <v>0.0003</v>
      </c>
      <c r="L65" s="448">
        <v>37334</v>
      </c>
      <c r="M65" s="449">
        <v>36621</v>
      </c>
      <c r="N65" s="449">
        <f>L65-M65</f>
        <v>713</v>
      </c>
      <c r="O65" s="449">
        <f>$F65*N65</f>
        <v>71300</v>
      </c>
      <c r="P65" s="450">
        <f>O65/1000000</f>
        <v>0.0713</v>
      </c>
      <c r="Q65" s="184"/>
    </row>
    <row r="66" spans="1:17" ht="15.75" customHeight="1">
      <c r="A66" s="355"/>
      <c r="B66" s="385" t="s">
        <v>60</v>
      </c>
      <c r="C66" s="443"/>
      <c r="D66" s="474"/>
      <c r="E66" s="474"/>
      <c r="F66" s="443"/>
      <c r="G66" s="448"/>
      <c r="H66" s="449"/>
      <c r="I66" s="449"/>
      <c r="J66" s="449"/>
      <c r="K66" s="450"/>
      <c r="L66" s="448"/>
      <c r="M66" s="449"/>
      <c r="N66" s="449"/>
      <c r="O66" s="449"/>
      <c r="P66" s="450"/>
      <c r="Q66" s="184"/>
    </row>
    <row r="67" spans="1:17" ht="15.75" customHeight="1">
      <c r="A67" s="355">
        <v>39</v>
      </c>
      <c r="B67" s="467" t="s">
        <v>61</v>
      </c>
      <c r="C67" s="443">
        <v>4902521</v>
      </c>
      <c r="D67" s="475" t="s">
        <v>13</v>
      </c>
      <c r="E67" s="431" t="s">
        <v>363</v>
      </c>
      <c r="F67" s="443">
        <v>100</v>
      </c>
      <c r="G67" s="448">
        <v>32745</v>
      </c>
      <c r="H67" s="449">
        <v>32437</v>
      </c>
      <c r="I67" s="449">
        <f aca="true" t="shared" si="6" ref="I67:I73">G67-H67</f>
        <v>308</v>
      </c>
      <c r="J67" s="449">
        <f aca="true" t="shared" si="7" ref="J67:J73">$F67*I67</f>
        <v>30800</v>
      </c>
      <c r="K67" s="450">
        <f aca="true" t="shared" si="8" ref="K67:K73">J67/1000000</f>
        <v>0.0308</v>
      </c>
      <c r="L67" s="448">
        <v>10896</v>
      </c>
      <c r="M67" s="449">
        <v>10777</v>
      </c>
      <c r="N67" s="449">
        <f aca="true" t="shared" si="9" ref="N67:N73">L67-M67</f>
        <v>119</v>
      </c>
      <c r="O67" s="449">
        <f aca="true" t="shared" si="10" ref="O67:O73">$F67*N67</f>
        <v>11900</v>
      </c>
      <c r="P67" s="450">
        <f aca="true" t="shared" si="11" ref="P67:P73">O67/1000000</f>
        <v>0.0119</v>
      </c>
      <c r="Q67" s="184"/>
    </row>
    <row r="68" spans="1:17" ht="15.75" customHeight="1">
      <c r="A68" s="355">
        <v>40</v>
      </c>
      <c r="B68" s="467" t="s">
        <v>62</v>
      </c>
      <c r="C68" s="443">
        <v>4902522</v>
      </c>
      <c r="D68" s="475" t="s">
        <v>13</v>
      </c>
      <c r="E68" s="431" t="s">
        <v>363</v>
      </c>
      <c r="F68" s="443">
        <v>100</v>
      </c>
      <c r="G68" s="448">
        <v>840</v>
      </c>
      <c r="H68" s="449">
        <v>840</v>
      </c>
      <c r="I68" s="449">
        <f t="shared" si="6"/>
        <v>0</v>
      </c>
      <c r="J68" s="449">
        <f t="shared" si="7"/>
        <v>0</v>
      </c>
      <c r="K68" s="450">
        <f t="shared" si="8"/>
        <v>0</v>
      </c>
      <c r="L68" s="448">
        <v>185</v>
      </c>
      <c r="M68" s="449">
        <v>185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41</v>
      </c>
      <c r="B69" s="467" t="s">
        <v>63</v>
      </c>
      <c r="C69" s="443">
        <v>4902523</v>
      </c>
      <c r="D69" s="475" t="s">
        <v>13</v>
      </c>
      <c r="E69" s="431" t="s">
        <v>363</v>
      </c>
      <c r="F69" s="443">
        <v>100</v>
      </c>
      <c r="G69" s="448">
        <v>999815</v>
      </c>
      <c r="H69" s="449">
        <v>999815</v>
      </c>
      <c r="I69" s="449">
        <f t="shared" si="6"/>
        <v>0</v>
      </c>
      <c r="J69" s="449">
        <f t="shared" si="7"/>
        <v>0</v>
      </c>
      <c r="K69" s="450">
        <f t="shared" si="8"/>
        <v>0</v>
      </c>
      <c r="L69" s="448">
        <v>999943</v>
      </c>
      <c r="M69" s="449">
        <v>999943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42</v>
      </c>
      <c r="B70" s="467" t="s">
        <v>64</v>
      </c>
      <c r="C70" s="443">
        <v>4902524</v>
      </c>
      <c r="D70" s="475" t="s">
        <v>13</v>
      </c>
      <c r="E70" s="431" t="s">
        <v>363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450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43</v>
      </c>
      <c r="B71" s="467" t="s">
        <v>65</v>
      </c>
      <c r="C71" s="443">
        <v>4902525</v>
      </c>
      <c r="D71" s="475" t="s">
        <v>13</v>
      </c>
      <c r="E71" s="431" t="s">
        <v>363</v>
      </c>
      <c r="F71" s="443">
        <v>100</v>
      </c>
      <c r="G71" s="448">
        <v>0</v>
      </c>
      <c r="H71" s="449">
        <v>0</v>
      </c>
      <c r="I71" s="449">
        <f t="shared" si="6"/>
        <v>0</v>
      </c>
      <c r="J71" s="449">
        <f t="shared" si="7"/>
        <v>0</v>
      </c>
      <c r="K71" s="450">
        <f t="shared" si="8"/>
        <v>0</v>
      </c>
      <c r="L71" s="448">
        <v>0</v>
      </c>
      <c r="M71" s="449">
        <v>0</v>
      </c>
      <c r="N71" s="449">
        <f t="shared" si="9"/>
        <v>0</v>
      </c>
      <c r="O71" s="449">
        <f t="shared" si="10"/>
        <v>0</v>
      </c>
      <c r="P71" s="450">
        <f t="shared" si="11"/>
        <v>0</v>
      </c>
      <c r="Q71" s="184"/>
    </row>
    <row r="72" spans="1:17" ht="15.75" customHeight="1">
      <c r="A72" s="355">
        <v>44</v>
      </c>
      <c r="B72" s="467" t="s">
        <v>66</v>
      </c>
      <c r="C72" s="443">
        <v>4902526</v>
      </c>
      <c r="D72" s="475" t="s">
        <v>13</v>
      </c>
      <c r="E72" s="431" t="s">
        <v>363</v>
      </c>
      <c r="F72" s="443">
        <v>100</v>
      </c>
      <c r="G72" s="448">
        <v>15724</v>
      </c>
      <c r="H72" s="449">
        <v>15591</v>
      </c>
      <c r="I72" s="449">
        <f t="shared" si="6"/>
        <v>133</v>
      </c>
      <c r="J72" s="449">
        <f t="shared" si="7"/>
        <v>13300</v>
      </c>
      <c r="K72" s="450">
        <f t="shared" si="8"/>
        <v>0.0133</v>
      </c>
      <c r="L72" s="448">
        <v>11217</v>
      </c>
      <c r="M72" s="449">
        <v>11118</v>
      </c>
      <c r="N72" s="449">
        <f t="shared" si="9"/>
        <v>99</v>
      </c>
      <c r="O72" s="449">
        <f t="shared" si="10"/>
        <v>9900</v>
      </c>
      <c r="P72" s="450">
        <f t="shared" si="11"/>
        <v>0.0099</v>
      </c>
      <c r="Q72" s="184"/>
    </row>
    <row r="73" spans="1:17" ht="15.75" customHeight="1">
      <c r="A73" s="355">
        <v>45</v>
      </c>
      <c r="B73" s="467" t="s">
        <v>67</v>
      </c>
      <c r="C73" s="443">
        <v>4902527</v>
      </c>
      <c r="D73" s="475" t="s">
        <v>13</v>
      </c>
      <c r="E73" s="431" t="s">
        <v>363</v>
      </c>
      <c r="F73" s="443">
        <v>100</v>
      </c>
      <c r="G73" s="448">
        <v>997513</v>
      </c>
      <c r="H73" s="449">
        <v>997876</v>
      </c>
      <c r="I73" s="449">
        <f t="shared" si="6"/>
        <v>-363</v>
      </c>
      <c r="J73" s="449">
        <f t="shared" si="7"/>
        <v>-36300</v>
      </c>
      <c r="K73" s="450">
        <f t="shared" si="8"/>
        <v>-0.0363</v>
      </c>
      <c r="L73" s="448">
        <v>1313</v>
      </c>
      <c r="M73" s="449">
        <v>1138</v>
      </c>
      <c r="N73" s="449">
        <f t="shared" si="9"/>
        <v>175</v>
      </c>
      <c r="O73" s="449">
        <f t="shared" si="10"/>
        <v>17500</v>
      </c>
      <c r="P73" s="450">
        <f t="shared" si="11"/>
        <v>0.0175</v>
      </c>
      <c r="Q73" s="184"/>
    </row>
    <row r="74" spans="1:17" ht="15.75" customHeight="1">
      <c r="A74" s="355"/>
      <c r="B74" s="385" t="s">
        <v>68</v>
      </c>
      <c r="C74" s="443"/>
      <c r="D74" s="474"/>
      <c r="E74" s="474"/>
      <c r="F74" s="443"/>
      <c r="G74" s="448"/>
      <c r="H74" s="449"/>
      <c r="I74" s="449"/>
      <c r="J74" s="449"/>
      <c r="K74" s="450"/>
      <c r="L74" s="448"/>
      <c r="M74" s="449"/>
      <c r="N74" s="449"/>
      <c r="O74" s="449"/>
      <c r="P74" s="450"/>
      <c r="Q74" s="184"/>
    </row>
    <row r="75" spans="1:17" ht="15.75" customHeight="1">
      <c r="A75" s="355">
        <v>46</v>
      </c>
      <c r="B75" s="467" t="s">
        <v>69</v>
      </c>
      <c r="C75" s="443">
        <v>4865091</v>
      </c>
      <c r="D75" s="475" t="s">
        <v>13</v>
      </c>
      <c r="E75" s="431" t="s">
        <v>363</v>
      </c>
      <c r="F75" s="443">
        <v>500</v>
      </c>
      <c r="G75" s="448">
        <v>5110</v>
      </c>
      <c r="H75" s="449">
        <v>5102</v>
      </c>
      <c r="I75" s="449">
        <f>G75-H75</f>
        <v>8</v>
      </c>
      <c r="J75" s="449">
        <f>$F75*I75</f>
        <v>4000</v>
      </c>
      <c r="K75" s="450">
        <f>J75/1000000</f>
        <v>0.004</v>
      </c>
      <c r="L75" s="448">
        <v>22767</v>
      </c>
      <c r="M75" s="449">
        <v>22588</v>
      </c>
      <c r="N75" s="449">
        <f>L75-M75</f>
        <v>179</v>
      </c>
      <c r="O75" s="449">
        <f>$F75*N75</f>
        <v>89500</v>
      </c>
      <c r="P75" s="450">
        <f>O75/1000000</f>
        <v>0.0895</v>
      </c>
      <c r="Q75" s="584"/>
    </row>
    <row r="76" spans="1:17" ht="15.75" customHeight="1">
      <c r="A76" s="355">
        <v>47</v>
      </c>
      <c r="B76" s="467" t="s">
        <v>70</v>
      </c>
      <c r="C76" s="443">
        <v>4902530</v>
      </c>
      <c r="D76" s="475" t="s">
        <v>13</v>
      </c>
      <c r="E76" s="431" t="s">
        <v>363</v>
      </c>
      <c r="F76" s="443">
        <v>500</v>
      </c>
      <c r="G76" s="448">
        <v>3290</v>
      </c>
      <c r="H76" s="449">
        <v>3282</v>
      </c>
      <c r="I76" s="449">
        <f>G76-H76</f>
        <v>8</v>
      </c>
      <c r="J76" s="449">
        <f>$F76*I76</f>
        <v>4000</v>
      </c>
      <c r="K76" s="450">
        <f>J76/1000000</f>
        <v>0.004</v>
      </c>
      <c r="L76" s="448">
        <v>20803</v>
      </c>
      <c r="M76" s="449">
        <v>20697</v>
      </c>
      <c r="N76" s="449">
        <f>L76-M76</f>
        <v>106</v>
      </c>
      <c r="O76" s="449">
        <f>$F76*N76</f>
        <v>53000</v>
      </c>
      <c r="P76" s="450">
        <f>O76/1000000</f>
        <v>0.053</v>
      </c>
      <c r="Q76" s="184"/>
    </row>
    <row r="77" spans="1:17" ht="15.75" customHeight="1">
      <c r="A77" s="355">
        <v>48</v>
      </c>
      <c r="B77" s="467" t="s">
        <v>71</v>
      </c>
      <c r="C77" s="443">
        <v>4902531</v>
      </c>
      <c r="D77" s="475" t="s">
        <v>13</v>
      </c>
      <c r="E77" s="431" t="s">
        <v>363</v>
      </c>
      <c r="F77" s="443">
        <v>500</v>
      </c>
      <c r="G77" s="448">
        <v>3296</v>
      </c>
      <c r="H77" s="449">
        <v>3290</v>
      </c>
      <c r="I77" s="449">
        <f>G77-H77</f>
        <v>6</v>
      </c>
      <c r="J77" s="449">
        <f>$F77*I77</f>
        <v>3000</v>
      </c>
      <c r="K77" s="450">
        <f>J77/1000000</f>
        <v>0.003</v>
      </c>
      <c r="L77" s="448">
        <v>13973</v>
      </c>
      <c r="M77" s="449">
        <v>13919</v>
      </c>
      <c r="N77" s="449">
        <f>L77-M77</f>
        <v>54</v>
      </c>
      <c r="O77" s="449">
        <f>$F77*N77</f>
        <v>27000</v>
      </c>
      <c r="P77" s="450">
        <f>O77/1000000</f>
        <v>0.027</v>
      </c>
      <c r="Q77" s="184"/>
    </row>
    <row r="78" spans="1:17" ht="15.75" customHeight="1">
      <c r="A78" s="355">
        <v>49</v>
      </c>
      <c r="B78" s="467" t="s">
        <v>72</v>
      </c>
      <c r="C78" s="443">
        <v>4902532</v>
      </c>
      <c r="D78" s="475" t="s">
        <v>13</v>
      </c>
      <c r="E78" s="431" t="s">
        <v>363</v>
      </c>
      <c r="F78" s="443">
        <v>500</v>
      </c>
      <c r="G78" s="448">
        <v>3237</v>
      </c>
      <c r="H78" s="449">
        <v>3234</v>
      </c>
      <c r="I78" s="449">
        <f>G78-H78</f>
        <v>3</v>
      </c>
      <c r="J78" s="449">
        <f>$F78*I78</f>
        <v>1500</v>
      </c>
      <c r="K78" s="450">
        <f>J78/1000000</f>
        <v>0.0015</v>
      </c>
      <c r="L78" s="448">
        <v>16305</v>
      </c>
      <c r="M78" s="449">
        <v>16209</v>
      </c>
      <c r="N78" s="449">
        <f>L78-M78</f>
        <v>96</v>
      </c>
      <c r="O78" s="449">
        <f>$F78*N78</f>
        <v>48000</v>
      </c>
      <c r="P78" s="450">
        <f>O78/1000000</f>
        <v>0.048</v>
      </c>
      <c r="Q78" s="184"/>
    </row>
    <row r="79" spans="1:17" ht="15.75" customHeight="1">
      <c r="A79" s="355"/>
      <c r="B79" s="385" t="s">
        <v>74</v>
      </c>
      <c r="C79" s="443"/>
      <c r="D79" s="474"/>
      <c r="E79" s="474"/>
      <c r="F79" s="443"/>
      <c r="G79" s="448"/>
      <c r="H79" s="449"/>
      <c r="I79" s="449"/>
      <c r="J79" s="449"/>
      <c r="K79" s="450"/>
      <c r="L79" s="448"/>
      <c r="M79" s="449"/>
      <c r="N79" s="449"/>
      <c r="O79" s="449"/>
      <c r="P79" s="450"/>
      <c r="Q79" s="184"/>
    </row>
    <row r="80" spans="1:17" ht="15.75" customHeight="1">
      <c r="A80" s="355">
        <v>50</v>
      </c>
      <c r="B80" s="467" t="s">
        <v>67</v>
      </c>
      <c r="C80" s="443">
        <v>4902535</v>
      </c>
      <c r="D80" s="475" t="s">
        <v>13</v>
      </c>
      <c r="E80" s="431" t="s">
        <v>363</v>
      </c>
      <c r="F80" s="443">
        <v>100</v>
      </c>
      <c r="G80" s="448">
        <v>999458</v>
      </c>
      <c r="H80" s="449">
        <v>999558</v>
      </c>
      <c r="I80" s="449">
        <f aca="true" t="shared" si="12" ref="I80:I85">G80-H80</f>
        <v>-100</v>
      </c>
      <c r="J80" s="449">
        <f aca="true" t="shared" si="13" ref="J80:J85">$F80*I80</f>
        <v>-10000</v>
      </c>
      <c r="K80" s="450">
        <f aca="true" t="shared" si="14" ref="K80:K85">J80/1000000</f>
        <v>-0.01</v>
      </c>
      <c r="L80" s="448">
        <v>5798</v>
      </c>
      <c r="M80" s="449">
        <v>5796</v>
      </c>
      <c r="N80" s="449">
        <f aca="true" t="shared" si="15" ref="N80:N85">L80-M80</f>
        <v>2</v>
      </c>
      <c r="O80" s="449">
        <f aca="true" t="shared" si="16" ref="O80:O85">$F80*N80</f>
        <v>200</v>
      </c>
      <c r="P80" s="450">
        <f aca="true" t="shared" si="17" ref="P80:P85">O80/1000000</f>
        <v>0.0002</v>
      </c>
      <c r="Q80" s="184"/>
    </row>
    <row r="81" spans="1:17" ht="15.75" customHeight="1">
      <c r="A81" s="355">
        <v>51</v>
      </c>
      <c r="B81" s="467" t="s">
        <v>75</v>
      </c>
      <c r="C81" s="443">
        <v>4902536</v>
      </c>
      <c r="D81" s="475" t="s">
        <v>13</v>
      </c>
      <c r="E81" s="431" t="s">
        <v>363</v>
      </c>
      <c r="F81" s="443">
        <v>100</v>
      </c>
      <c r="G81" s="448">
        <v>3199</v>
      </c>
      <c r="H81" s="449">
        <v>3069</v>
      </c>
      <c r="I81" s="449">
        <f t="shared" si="12"/>
        <v>130</v>
      </c>
      <c r="J81" s="449">
        <f t="shared" si="13"/>
        <v>13000</v>
      </c>
      <c r="K81" s="450">
        <f t="shared" si="14"/>
        <v>0.013</v>
      </c>
      <c r="L81" s="448">
        <v>13730</v>
      </c>
      <c r="M81" s="449">
        <v>13705</v>
      </c>
      <c r="N81" s="449">
        <f t="shared" si="15"/>
        <v>25</v>
      </c>
      <c r="O81" s="449">
        <f t="shared" si="16"/>
        <v>2500</v>
      </c>
      <c r="P81" s="450">
        <f t="shared" si="17"/>
        <v>0.0025</v>
      </c>
      <c r="Q81" s="184"/>
    </row>
    <row r="82" spans="1:17" ht="15.75" customHeight="1">
      <c r="A82" s="355">
        <v>52</v>
      </c>
      <c r="B82" s="467" t="s">
        <v>88</v>
      </c>
      <c r="C82" s="443">
        <v>4902537</v>
      </c>
      <c r="D82" s="475" t="s">
        <v>13</v>
      </c>
      <c r="E82" s="431" t="s">
        <v>363</v>
      </c>
      <c r="F82" s="443">
        <v>100</v>
      </c>
      <c r="G82" s="448">
        <v>8229</v>
      </c>
      <c r="H82" s="449">
        <v>7875</v>
      </c>
      <c r="I82" s="449">
        <f t="shared" si="12"/>
        <v>354</v>
      </c>
      <c r="J82" s="449">
        <f t="shared" si="13"/>
        <v>35400</v>
      </c>
      <c r="K82" s="450">
        <f t="shared" si="14"/>
        <v>0.0354</v>
      </c>
      <c r="L82" s="448">
        <v>48858</v>
      </c>
      <c r="M82" s="449">
        <v>48836</v>
      </c>
      <c r="N82" s="449">
        <f t="shared" si="15"/>
        <v>22</v>
      </c>
      <c r="O82" s="449">
        <f t="shared" si="16"/>
        <v>2200</v>
      </c>
      <c r="P82" s="450">
        <f t="shared" si="17"/>
        <v>0.0022</v>
      </c>
      <c r="Q82" s="184"/>
    </row>
    <row r="83" spans="1:17" ht="15.75" customHeight="1">
      <c r="A83" s="355">
        <v>53</v>
      </c>
      <c r="B83" s="467" t="s">
        <v>76</v>
      </c>
      <c r="C83" s="443">
        <v>4902538</v>
      </c>
      <c r="D83" s="475" t="s">
        <v>13</v>
      </c>
      <c r="E83" s="431" t="s">
        <v>363</v>
      </c>
      <c r="F83" s="443">
        <v>100</v>
      </c>
      <c r="G83" s="448">
        <v>8020</v>
      </c>
      <c r="H83" s="449">
        <v>8050</v>
      </c>
      <c r="I83" s="449">
        <f t="shared" si="12"/>
        <v>-30</v>
      </c>
      <c r="J83" s="449">
        <f t="shared" si="13"/>
        <v>-3000</v>
      </c>
      <c r="K83" s="450">
        <f t="shared" si="14"/>
        <v>-0.003</v>
      </c>
      <c r="L83" s="448">
        <v>19056</v>
      </c>
      <c r="M83" s="449">
        <v>19062</v>
      </c>
      <c r="N83" s="449">
        <f t="shared" si="15"/>
        <v>-6</v>
      </c>
      <c r="O83" s="449">
        <f t="shared" si="16"/>
        <v>-600</v>
      </c>
      <c r="P83" s="450">
        <f t="shared" si="17"/>
        <v>-0.0006</v>
      </c>
      <c r="Q83" s="184"/>
    </row>
    <row r="84" spans="1:17" ht="15.75" customHeight="1">
      <c r="A84" s="355">
        <v>54</v>
      </c>
      <c r="B84" s="467" t="s">
        <v>77</v>
      </c>
      <c r="C84" s="443">
        <v>4902539</v>
      </c>
      <c r="D84" s="475" t="s">
        <v>13</v>
      </c>
      <c r="E84" s="431" t="s">
        <v>363</v>
      </c>
      <c r="F84" s="443">
        <v>100</v>
      </c>
      <c r="G84" s="448">
        <v>999469</v>
      </c>
      <c r="H84" s="449">
        <v>999510</v>
      </c>
      <c r="I84" s="449">
        <f t="shared" si="12"/>
        <v>-41</v>
      </c>
      <c r="J84" s="449">
        <f t="shared" si="13"/>
        <v>-4100</v>
      </c>
      <c r="K84" s="450">
        <f t="shared" si="14"/>
        <v>-0.0041</v>
      </c>
      <c r="L84" s="448">
        <v>251</v>
      </c>
      <c r="M84" s="449">
        <v>252</v>
      </c>
      <c r="N84" s="449">
        <f t="shared" si="15"/>
        <v>-1</v>
      </c>
      <c r="O84" s="449">
        <f t="shared" si="16"/>
        <v>-100</v>
      </c>
      <c r="P84" s="450">
        <f t="shared" si="17"/>
        <v>-0.0001</v>
      </c>
      <c r="Q84" s="184"/>
    </row>
    <row r="85" spans="1:17" ht="15.75" customHeight="1">
      <c r="A85" s="355">
        <v>55</v>
      </c>
      <c r="B85" s="467" t="s">
        <v>63</v>
      </c>
      <c r="C85" s="443">
        <v>4902540</v>
      </c>
      <c r="D85" s="475" t="s">
        <v>13</v>
      </c>
      <c r="E85" s="431" t="s">
        <v>363</v>
      </c>
      <c r="F85" s="443">
        <v>100</v>
      </c>
      <c r="G85" s="448">
        <v>15</v>
      </c>
      <c r="H85" s="449">
        <v>15</v>
      </c>
      <c r="I85" s="449">
        <f t="shared" si="12"/>
        <v>0</v>
      </c>
      <c r="J85" s="449">
        <f t="shared" si="13"/>
        <v>0</v>
      </c>
      <c r="K85" s="450">
        <f t="shared" si="14"/>
        <v>0</v>
      </c>
      <c r="L85" s="448">
        <v>13398</v>
      </c>
      <c r="M85" s="449">
        <v>13398</v>
      </c>
      <c r="N85" s="449">
        <f t="shared" si="15"/>
        <v>0</v>
      </c>
      <c r="O85" s="449">
        <f t="shared" si="16"/>
        <v>0</v>
      </c>
      <c r="P85" s="450">
        <f t="shared" si="17"/>
        <v>0</v>
      </c>
      <c r="Q85" s="184"/>
    </row>
    <row r="86" spans="1:17" ht="15.75" customHeight="1">
      <c r="A86" s="355"/>
      <c r="B86" s="385" t="s">
        <v>78</v>
      </c>
      <c r="C86" s="443"/>
      <c r="D86" s="474"/>
      <c r="E86" s="474"/>
      <c r="F86" s="443"/>
      <c r="G86" s="448"/>
      <c r="H86" s="449"/>
      <c r="I86" s="449"/>
      <c r="J86" s="449"/>
      <c r="K86" s="450"/>
      <c r="L86" s="448"/>
      <c r="M86" s="449"/>
      <c r="N86" s="449"/>
      <c r="O86" s="449"/>
      <c r="P86" s="450"/>
      <c r="Q86" s="184"/>
    </row>
    <row r="87" spans="1:17" ht="15.75" customHeight="1">
      <c r="A87" s="355">
        <v>56</v>
      </c>
      <c r="B87" s="467" t="s">
        <v>79</v>
      </c>
      <c r="C87" s="443">
        <v>4902541</v>
      </c>
      <c r="D87" s="475" t="s">
        <v>13</v>
      </c>
      <c r="E87" s="431" t="s">
        <v>363</v>
      </c>
      <c r="F87" s="443">
        <v>100</v>
      </c>
      <c r="G87" s="448">
        <v>3000</v>
      </c>
      <c r="H87" s="449">
        <v>2826</v>
      </c>
      <c r="I87" s="449">
        <f>G87-H87</f>
        <v>174</v>
      </c>
      <c r="J87" s="449">
        <f>$F87*I87</f>
        <v>17400</v>
      </c>
      <c r="K87" s="450">
        <f>J87/1000000</f>
        <v>0.0174</v>
      </c>
      <c r="L87" s="448">
        <v>62470</v>
      </c>
      <c r="M87" s="449">
        <v>62187</v>
      </c>
      <c r="N87" s="449">
        <f>L87-M87</f>
        <v>283</v>
      </c>
      <c r="O87" s="449">
        <f>$F87*N87</f>
        <v>28300</v>
      </c>
      <c r="P87" s="450">
        <f>O87/1000000</f>
        <v>0.0283</v>
      </c>
      <c r="Q87" s="184"/>
    </row>
    <row r="88" spans="1:17" ht="15.75" customHeight="1">
      <c r="A88" s="355">
        <v>57</v>
      </c>
      <c r="B88" s="467" t="s">
        <v>80</v>
      </c>
      <c r="C88" s="443">
        <v>4902542</v>
      </c>
      <c r="D88" s="475" t="s">
        <v>13</v>
      </c>
      <c r="E88" s="431" t="s">
        <v>363</v>
      </c>
      <c r="F88" s="443">
        <v>100</v>
      </c>
      <c r="G88" s="448">
        <v>4747</v>
      </c>
      <c r="H88" s="449">
        <v>4541</v>
      </c>
      <c r="I88" s="449">
        <f>G88-H88</f>
        <v>206</v>
      </c>
      <c r="J88" s="449">
        <f>$F88*I88</f>
        <v>20600</v>
      </c>
      <c r="K88" s="450">
        <f>J88/1000000</f>
        <v>0.0206</v>
      </c>
      <c r="L88" s="448">
        <v>53276</v>
      </c>
      <c r="M88" s="449">
        <v>53067</v>
      </c>
      <c r="N88" s="449">
        <f>L88-M88</f>
        <v>209</v>
      </c>
      <c r="O88" s="449">
        <f>$F88*N88</f>
        <v>20900</v>
      </c>
      <c r="P88" s="450">
        <f>O88/1000000</f>
        <v>0.0209</v>
      </c>
      <c r="Q88" s="184"/>
    </row>
    <row r="89" spans="1:17" ht="15.75" customHeight="1">
      <c r="A89" s="355">
        <v>58</v>
      </c>
      <c r="B89" s="467" t="s">
        <v>81</v>
      </c>
      <c r="C89" s="443">
        <v>4902543</v>
      </c>
      <c r="D89" s="475" t="s">
        <v>13</v>
      </c>
      <c r="E89" s="431" t="s">
        <v>363</v>
      </c>
      <c r="F89" s="443">
        <v>100</v>
      </c>
      <c r="G89" s="451">
        <v>5520</v>
      </c>
      <c r="H89" s="449">
        <v>5289</v>
      </c>
      <c r="I89" s="449">
        <f>G89-H89</f>
        <v>231</v>
      </c>
      <c r="J89" s="449">
        <f>$F89*I89</f>
        <v>23100</v>
      </c>
      <c r="K89" s="450">
        <f>J89/1000000</f>
        <v>0.0231</v>
      </c>
      <c r="L89" s="448">
        <v>77069</v>
      </c>
      <c r="M89" s="449">
        <v>76596</v>
      </c>
      <c r="N89" s="449">
        <f>L89-M89</f>
        <v>473</v>
      </c>
      <c r="O89" s="449">
        <f>$F89*N89</f>
        <v>47300</v>
      </c>
      <c r="P89" s="450">
        <f>O89/1000000</f>
        <v>0.0473</v>
      </c>
      <c r="Q89" s="591"/>
    </row>
    <row r="90" spans="1:17" ht="15.75" customHeight="1">
      <c r="A90" s="355"/>
      <c r="B90" s="385" t="s">
        <v>35</v>
      </c>
      <c r="C90" s="443"/>
      <c r="D90" s="474"/>
      <c r="E90" s="474"/>
      <c r="F90" s="443"/>
      <c r="G90" s="448"/>
      <c r="H90" s="449"/>
      <c r="I90" s="449"/>
      <c r="J90" s="449"/>
      <c r="K90" s="450"/>
      <c r="L90" s="448"/>
      <c r="M90" s="449"/>
      <c r="N90" s="449"/>
      <c r="O90" s="449"/>
      <c r="P90" s="450"/>
      <c r="Q90" s="184"/>
    </row>
    <row r="91" spans="1:17" ht="15.75" customHeight="1">
      <c r="A91" s="355">
        <v>59</v>
      </c>
      <c r="B91" s="467" t="s">
        <v>73</v>
      </c>
      <c r="C91" s="443">
        <v>4864807</v>
      </c>
      <c r="D91" s="475" t="s">
        <v>13</v>
      </c>
      <c r="E91" s="431" t="s">
        <v>363</v>
      </c>
      <c r="F91" s="443">
        <v>100</v>
      </c>
      <c r="G91" s="448">
        <v>112336</v>
      </c>
      <c r="H91" s="449">
        <v>110659</v>
      </c>
      <c r="I91" s="449">
        <f>G91-H91</f>
        <v>1677</v>
      </c>
      <c r="J91" s="449">
        <f>$F91*I91</f>
        <v>167700</v>
      </c>
      <c r="K91" s="450">
        <f>J91/1000000</f>
        <v>0.1677</v>
      </c>
      <c r="L91" s="448">
        <v>27000</v>
      </c>
      <c r="M91" s="449">
        <v>26996</v>
      </c>
      <c r="N91" s="449">
        <f>L91-M91</f>
        <v>4</v>
      </c>
      <c r="O91" s="449">
        <f>$F91*N91</f>
        <v>400</v>
      </c>
      <c r="P91" s="450">
        <f>O91/1000000</f>
        <v>0.0004</v>
      </c>
      <c r="Q91" s="184"/>
    </row>
    <row r="92" spans="1:17" ht="15.75" customHeight="1">
      <c r="A92" s="355">
        <v>60</v>
      </c>
      <c r="B92" s="467" t="s">
        <v>258</v>
      </c>
      <c r="C92" s="443">
        <v>4865086</v>
      </c>
      <c r="D92" s="475" t="s">
        <v>13</v>
      </c>
      <c r="E92" s="431" t="s">
        <v>363</v>
      </c>
      <c r="F92" s="443">
        <v>100</v>
      </c>
      <c r="G92" s="448">
        <v>15602</v>
      </c>
      <c r="H92" s="449">
        <v>15209</v>
      </c>
      <c r="I92" s="449">
        <f>G92-H92</f>
        <v>393</v>
      </c>
      <c r="J92" s="449">
        <f>$F92*I92</f>
        <v>39300</v>
      </c>
      <c r="K92" s="450">
        <f>J92/1000000</f>
        <v>0.0393</v>
      </c>
      <c r="L92" s="448">
        <v>33512</v>
      </c>
      <c r="M92" s="449">
        <v>33506</v>
      </c>
      <c r="N92" s="449">
        <f>L92-M92</f>
        <v>6</v>
      </c>
      <c r="O92" s="449">
        <f>$F92*N92</f>
        <v>600</v>
      </c>
      <c r="P92" s="450">
        <f>O92/1000000</f>
        <v>0.0006</v>
      </c>
      <c r="Q92" s="184"/>
    </row>
    <row r="93" spans="1:17" ht="15.75" customHeight="1">
      <c r="A93" s="355">
        <v>61</v>
      </c>
      <c r="B93" s="467" t="s">
        <v>86</v>
      </c>
      <c r="C93" s="443">
        <v>4902571</v>
      </c>
      <c r="D93" s="475" t="s">
        <v>13</v>
      </c>
      <c r="E93" s="431" t="s">
        <v>363</v>
      </c>
      <c r="F93" s="443">
        <v>-300</v>
      </c>
      <c r="G93" s="448">
        <v>41</v>
      </c>
      <c r="H93" s="449">
        <v>41</v>
      </c>
      <c r="I93" s="449">
        <f>G93-H93</f>
        <v>0</v>
      </c>
      <c r="J93" s="449">
        <f>$F93*I93</f>
        <v>0</v>
      </c>
      <c r="K93" s="450">
        <f>J93/1000000</f>
        <v>0</v>
      </c>
      <c r="L93" s="448">
        <v>23</v>
      </c>
      <c r="M93" s="449">
        <v>18</v>
      </c>
      <c r="N93" s="449">
        <f>L93-M93</f>
        <v>5</v>
      </c>
      <c r="O93" s="449">
        <f>$F93*N93</f>
        <v>-1500</v>
      </c>
      <c r="P93" s="450">
        <f>O93/1000000</f>
        <v>-0.0015</v>
      </c>
      <c r="Q93" s="184"/>
    </row>
    <row r="94" spans="1:17" ht="15.75" customHeight="1">
      <c r="A94" s="355"/>
      <c r="B94" s="463" t="s">
        <v>82</v>
      </c>
      <c r="C94" s="442"/>
      <c r="D94" s="470"/>
      <c r="E94" s="470"/>
      <c r="F94" s="442"/>
      <c r="G94" s="448"/>
      <c r="H94" s="449"/>
      <c r="I94" s="449"/>
      <c r="J94" s="449"/>
      <c r="K94" s="450"/>
      <c r="L94" s="448"/>
      <c r="M94" s="449"/>
      <c r="N94" s="449"/>
      <c r="O94" s="449"/>
      <c r="P94" s="450"/>
      <c r="Q94" s="184"/>
    </row>
    <row r="95" spans="1:17" ht="16.5">
      <c r="A95" s="421">
        <v>62</v>
      </c>
      <c r="B95" s="543" t="s">
        <v>83</v>
      </c>
      <c r="C95" s="442">
        <v>4865087</v>
      </c>
      <c r="D95" s="470" t="s">
        <v>13</v>
      </c>
      <c r="E95" s="431" t="s">
        <v>363</v>
      </c>
      <c r="F95" s="442">
        <v>-400</v>
      </c>
      <c r="G95" s="448">
        <v>4570</v>
      </c>
      <c r="H95" s="449">
        <v>4570</v>
      </c>
      <c r="I95" s="449">
        <f>G95-H95</f>
        <v>0</v>
      </c>
      <c r="J95" s="449">
        <f>$F95*I95</f>
        <v>0</v>
      </c>
      <c r="K95" s="450">
        <f>J95/1000000</f>
        <v>0</v>
      </c>
      <c r="L95" s="448">
        <v>12610</v>
      </c>
      <c r="M95" s="449">
        <v>12610</v>
      </c>
      <c r="N95" s="449">
        <f>L95-M95</f>
        <v>0</v>
      </c>
      <c r="O95" s="449">
        <f>$F95*N95</f>
        <v>0</v>
      </c>
      <c r="P95" s="450">
        <f>O95/1000000</f>
        <v>0</v>
      </c>
      <c r="Q95" s="707"/>
    </row>
    <row r="96" spans="1:17" ht="16.5">
      <c r="A96" s="421">
        <v>63</v>
      </c>
      <c r="B96" s="543" t="s">
        <v>84</v>
      </c>
      <c r="C96" s="442">
        <v>4902516</v>
      </c>
      <c r="D96" s="470" t="s">
        <v>13</v>
      </c>
      <c r="E96" s="431" t="s">
        <v>363</v>
      </c>
      <c r="F96" s="442">
        <v>100</v>
      </c>
      <c r="G96" s="448">
        <v>999305</v>
      </c>
      <c r="H96" s="449">
        <v>999305</v>
      </c>
      <c r="I96" s="449">
        <f>G96-H96</f>
        <v>0</v>
      </c>
      <c r="J96" s="449">
        <f>$F96*I96</f>
        <v>0</v>
      </c>
      <c r="K96" s="450">
        <f>J96/1000000</f>
        <v>0</v>
      </c>
      <c r="L96" s="448">
        <v>999274</v>
      </c>
      <c r="M96" s="449">
        <v>999274</v>
      </c>
      <c r="N96" s="449">
        <f>L96-M96</f>
        <v>0</v>
      </c>
      <c r="O96" s="449">
        <f>$F96*N96</f>
        <v>0</v>
      </c>
      <c r="P96" s="450">
        <f>O96/1000000</f>
        <v>0</v>
      </c>
      <c r="Q96" s="184"/>
    </row>
    <row r="97" spans="1:17" ht="16.5">
      <c r="A97" s="414"/>
      <c r="B97" s="385" t="s">
        <v>420</v>
      </c>
      <c r="C97" s="442"/>
      <c r="D97" s="470"/>
      <c r="E97" s="431"/>
      <c r="F97" s="442"/>
      <c r="G97" s="448"/>
      <c r="H97" s="449"/>
      <c r="I97" s="449"/>
      <c r="J97" s="449"/>
      <c r="K97" s="450"/>
      <c r="L97" s="448"/>
      <c r="M97" s="449"/>
      <c r="N97" s="449"/>
      <c r="O97" s="449"/>
      <c r="P97" s="450"/>
      <c r="Q97" s="184"/>
    </row>
    <row r="98" spans="1:17" ht="18">
      <c r="A98" s="414">
        <v>64</v>
      </c>
      <c r="B98" s="467" t="s">
        <v>418</v>
      </c>
      <c r="C98" s="398">
        <v>5128444</v>
      </c>
      <c r="D98" s="155" t="s">
        <v>13</v>
      </c>
      <c r="E98" s="119" t="s">
        <v>363</v>
      </c>
      <c r="F98" s="596">
        <v>800</v>
      </c>
      <c r="G98" s="448">
        <v>999791</v>
      </c>
      <c r="H98" s="449">
        <v>999895</v>
      </c>
      <c r="I98" s="417">
        <f>G98-H98</f>
        <v>-104</v>
      </c>
      <c r="J98" s="417">
        <f>$F98*I98</f>
        <v>-83200</v>
      </c>
      <c r="K98" s="417">
        <f>J98/1000000</f>
        <v>-0.0832</v>
      </c>
      <c r="L98" s="448">
        <v>0</v>
      </c>
      <c r="M98" s="449">
        <v>0</v>
      </c>
      <c r="N98" s="417">
        <f>L98-M98</f>
        <v>0</v>
      </c>
      <c r="O98" s="417">
        <f>$F98*N98</f>
        <v>0</v>
      </c>
      <c r="P98" s="417">
        <f>O98/1000000</f>
        <v>0</v>
      </c>
      <c r="Q98" s="184" t="s">
        <v>419</v>
      </c>
    </row>
    <row r="99" spans="1:17" ht="16.5">
      <c r="A99" s="463"/>
      <c r="B99" s="463" t="s">
        <v>42</v>
      </c>
      <c r="C99" s="442"/>
      <c r="D99" s="470"/>
      <c r="E99" s="431"/>
      <c r="F99" s="442"/>
      <c r="G99" s="451"/>
      <c r="H99" s="452"/>
      <c r="I99" s="452"/>
      <c r="J99" s="452"/>
      <c r="K99" s="459"/>
      <c r="L99" s="451"/>
      <c r="M99" s="452"/>
      <c r="N99" s="452"/>
      <c r="O99" s="452"/>
      <c r="P99" s="459"/>
      <c r="Q99" s="184"/>
    </row>
    <row r="100" spans="1:17" ht="15.75" customHeight="1" thickBot="1">
      <c r="A100" s="428">
        <v>65</v>
      </c>
      <c r="B100" s="727" t="s">
        <v>43</v>
      </c>
      <c r="C100" s="728">
        <v>4864954</v>
      </c>
      <c r="D100" s="729" t="s">
        <v>13</v>
      </c>
      <c r="E100" s="730" t="s">
        <v>363</v>
      </c>
      <c r="F100" s="728">
        <v>-1000</v>
      </c>
      <c r="G100" s="453">
        <v>4327</v>
      </c>
      <c r="H100" s="454">
        <v>4330</v>
      </c>
      <c r="I100" s="454">
        <f>G100-H100</f>
        <v>-3</v>
      </c>
      <c r="J100" s="454">
        <f>$F100*I100</f>
        <v>3000</v>
      </c>
      <c r="K100" s="455">
        <f>J100/1000000</f>
        <v>0.003</v>
      </c>
      <c r="L100" s="453">
        <v>3697</v>
      </c>
      <c r="M100" s="454">
        <v>3697</v>
      </c>
      <c r="N100" s="454">
        <f>L100-M100</f>
        <v>0</v>
      </c>
      <c r="O100" s="454">
        <f>$F100*N100</f>
        <v>0</v>
      </c>
      <c r="P100" s="455">
        <f>O100/1000000</f>
        <v>0</v>
      </c>
      <c r="Q100" s="185" t="s">
        <v>415</v>
      </c>
    </row>
    <row r="101" spans="7:16" ht="13.5" thickTop="1">
      <c r="G101" s="19"/>
      <c r="H101" s="19"/>
      <c r="I101" s="19"/>
      <c r="J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8">
      <c r="B103" s="187" t="s">
        <v>257</v>
      </c>
      <c r="G103" s="19"/>
      <c r="H103" s="19"/>
      <c r="I103" s="19"/>
      <c r="J103" s="19"/>
      <c r="K103" s="617">
        <f>SUM(K8:K100)</f>
        <v>-2.4877000000000007</v>
      </c>
      <c r="L103" s="19"/>
      <c r="M103" s="19"/>
      <c r="N103" s="19"/>
      <c r="O103" s="19"/>
      <c r="P103" s="186">
        <f>SUM(P8:P100)</f>
        <v>1.9609999999999992</v>
      </c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5.75">
      <c r="A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24" thickBot="1">
      <c r="A110" s="228" t="s">
        <v>256</v>
      </c>
      <c r="G110" s="21"/>
      <c r="H110" s="21"/>
      <c r="I110" s="100" t="s">
        <v>8</v>
      </c>
      <c r="J110" s="21"/>
      <c r="K110" s="21"/>
      <c r="L110" s="21"/>
      <c r="M110" s="21"/>
      <c r="N110" s="100" t="s">
        <v>7</v>
      </c>
      <c r="O110" s="21"/>
      <c r="P110" s="21"/>
      <c r="Q110" s="221" t="str">
        <f>Q1</f>
        <v>FEBRUARY-2012</v>
      </c>
    </row>
    <row r="111" spans="1:17" ht="39.75" thickBot="1" thickTop="1">
      <c r="A111" s="101" t="s">
        <v>9</v>
      </c>
      <c r="B111" s="40" t="s">
        <v>10</v>
      </c>
      <c r="C111" s="41" t="s">
        <v>1</v>
      </c>
      <c r="D111" s="41" t="s">
        <v>2</v>
      </c>
      <c r="E111" s="41" t="s">
        <v>3</v>
      </c>
      <c r="F111" s="41" t="s">
        <v>11</v>
      </c>
      <c r="G111" s="43" t="str">
        <f>G5</f>
        <v>FINAL READING 01/03/12</v>
      </c>
      <c r="H111" s="41" t="str">
        <f>H5</f>
        <v>INTIAL READING 01/02/12</v>
      </c>
      <c r="I111" s="41" t="s">
        <v>4</v>
      </c>
      <c r="J111" s="41" t="s">
        <v>5</v>
      </c>
      <c r="K111" s="42" t="s">
        <v>6</v>
      </c>
      <c r="L111" s="43" t="str">
        <f>G5</f>
        <v>FINAL READING 01/03/12</v>
      </c>
      <c r="M111" s="41" t="str">
        <f>H5</f>
        <v>INTIAL READING 01/02/12</v>
      </c>
      <c r="N111" s="41" t="s">
        <v>4</v>
      </c>
      <c r="O111" s="41" t="s">
        <v>5</v>
      </c>
      <c r="P111" s="42" t="s">
        <v>6</v>
      </c>
      <c r="Q111" s="42" t="s">
        <v>326</v>
      </c>
    </row>
    <row r="112" spans="1:16" ht="8.25" customHeight="1" thickBot="1" thickTop="1">
      <c r="A112" s="15"/>
      <c r="B112" s="12"/>
      <c r="C112" s="11"/>
      <c r="D112" s="11"/>
      <c r="E112" s="11"/>
      <c r="F112" s="11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7" ht="15.75" customHeight="1" thickTop="1">
      <c r="A113" s="444"/>
      <c r="B113" s="445" t="s">
        <v>29</v>
      </c>
      <c r="C113" s="422"/>
      <c r="D113" s="408"/>
      <c r="E113" s="408"/>
      <c r="F113" s="408"/>
      <c r="G113" s="105"/>
      <c r="H113" s="28"/>
      <c r="I113" s="28"/>
      <c r="J113" s="28"/>
      <c r="K113" s="29"/>
      <c r="L113" s="105"/>
      <c r="M113" s="28"/>
      <c r="N113" s="28"/>
      <c r="O113" s="28"/>
      <c r="P113" s="29"/>
      <c r="Q113" s="183"/>
    </row>
    <row r="114" spans="1:17" ht="15.75" customHeight="1">
      <c r="A114" s="421">
        <v>1</v>
      </c>
      <c r="B114" s="462" t="s">
        <v>85</v>
      </c>
      <c r="C114" s="442">
        <v>4865092</v>
      </c>
      <c r="D114" s="431" t="s">
        <v>13</v>
      </c>
      <c r="E114" s="431" t="s">
        <v>363</v>
      </c>
      <c r="F114" s="442">
        <v>-100</v>
      </c>
      <c r="G114" s="448">
        <v>6347</v>
      </c>
      <c r="H114" s="449">
        <v>6106</v>
      </c>
      <c r="I114" s="449">
        <f>G114-H114</f>
        <v>241</v>
      </c>
      <c r="J114" s="449">
        <f aca="true" t="shared" si="18" ref="J114:J125">$F114*I114</f>
        <v>-24100</v>
      </c>
      <c r="K114" s="450">
        <f aca="true" t="shared" si="19" ref="K114:K125">J114/1000000</f>
        <v>-0.0241</v>
      </c>
      <c r="L114" s="448">
        <v>9245</v>
      </c>
      <c r="M114" s="449">
        <v>9144</v>
      </c>
      <c r="N114" s="449">
        <f>L114-M114</f>
        <v>101</v>
      </c>
      <c r="O114" s="449">
        <f aca="true" t="shared" si="20" ref="O114:O125">$F114*N114</f>
        <v>-10100</v>
      </c>
      <c r="P114" s="450">
        <f aca="true" t="shared" si="21" ref="P114:P125">O114/1000000</f>
        <v>-0.0101</v>
      </c>
      <c r="Q114" s="184"/>
    </row>
    <row r="115" spans="1:17" ht="16.5">
      <c r="A115" s="421"/>
      <c r="B115" s="463" t="s">
        <v>42</v>
      </c>
      <c r="C115" s="442"/>
      <c r="D115" s="471"/>
      <c r="E115" s="471"/>
      <c r="F115" s="442"/>
      <c r="G115" s="448"/>
      <c r="H115" s="449"/>
      <c r="I115" s="449"/>
      <c r="J115" s="449"/>
      <c r="K115" s="450"/>
      <c r="L115" s="448"/>
      <c r="M115" s="449"/>
      <c r="N115" s="449"/>
      <c r="O115" s="449"/>
      <c r="P115" s="450"/>
      <c r="Q115" s="184"/>
    </row>
    <row r="116" spans="1:17" ht="16.5">
      <c r="A116" s="421">
        <v>2</v>
      </c>
      <c r="B116" s="722" t="s">
        <v>43</v>
      </c>
      <c r="C116" s="723">
        <v>4864954</v>
      </c>
      <c r="D116" s="724" t="s">
        <v>13</v>
      </c>
      <c r="E116" s="725" t="s">
        <v>363</v>
      </c>
      <c r="F116" s="723">
        <v>-1000</v>
      </c>
      <c r="G116" s="448">
        <v>4330</v>
      </c>
      <c r="H116" s="449">
        <v>4330</v>
      </c>
      <c r="I116" s="449">
        <f>G116-H116</f>
        <v>0</v>
      </c>
      <c r="J116" s="449">
        <f t="shared" si="18"/>
        <v>0</v>
      </c>
      <c r="K116" s="450">
        <f t="shared" si="19"/>
        <v>0</v>
      </c>
      <c r="L116" s="448">
        <v>3697</v>
      </c>
      <c r="M116" s="449">
        <v>3697</v>
      </c>
      <c r="N116" s="449">
        <f>L116-M116</f>
        <v>0</v>
      </c>
      <c r="O116" s="449">
        <f t="shared" si="20"/>
        <v>0</v>
      </c>
      <c r="P116" s="450">
        <f t="shared" si="21"/>
        <v>0</v>
      </c>
      <c r="Q116" s="184" t="s">
        <v>416</v>
      </c>
    </row>
    <row r="117" spans="1:17" ht="16.5">
      <c r="A117" s="421">
        <v>3</v>
      </c>
      <c r="B117" s="462" t="s">
        <v>44</v>
      </c>
      <c r="C117" s="442">
        <v>4864955</v>
      </c>
      <c r="D117" s="470" t="s">
        <v>13</v>
      </c>
      <c r="E117" s="431" t="s">
        <v>363</v>
      </c>
      <c r="F117" s="442">
        <v>-1000</v>
      </c>
      <c r="G117" s="448">
        <v>5818</v>
      </c>
      <c r="H117" s="449">
        <v>5821</v>
      </c>
      <c r="I117" s="449">
        <f>G117-H117</f>
        <v>-3</v>
      </c>
      <c r="J117" s="449">
        <f t="shared" si="18"/>
        <v>3000</v>
      </c>
      <c r="K117" s="450">
        <f t="shared" si="19"/>
        <v>0.003</v>
      </c>
      <c r="L117" s="448">
        <v>4522</v>
      </c>
      <c r="M117" s="449">
        <v>4502</v>
      </c>
      <c r="N117" s="449">
        <f>L117-M117</f>
        <v>20</v>
      </c>
      <c r="O117" s="449">
        <f t="shared" si="20"/>
        <v>-20000</v>
      </c>
      <c r="P117" s="450">
        <f t="shared" si="21"/>
        <v>-0.02</v>
      </c>
      <c r="Q117" s="184"/>
    </row>
    <row r="118" spans="1:17" ht="16.5">
      <c r="A118" s="421"/>
      <c r="B118" s="463" t="s">
        <v>19</v>
      </c>
      <c r="C118" s="442"/>
      <c r="D118" s="470"/>
      <c r="E118" s="431"/>
      <c r="F118" s="442"/>
      <c r="G118" s="448"/>
      <c r="H118" s="449"/>
      <c r="I118" s="449"/>
      <c r="J118" s="449"/>
      <c r="K118" s="450"/>
      <c r="L118" s="448"/>
      <c r="M118" s="449"/>
      <c r="N118" s="449"/>
      <c r="O118" s="449"/>
      <c r="P118" s="450"/>
      <c r="Q118" s="184"/>
    </row>
    <row r="119" spans="1:17" ht="16.5">
      <c r="A119" s="421">
        <v>4</v>
      </c>
      <c r="B119" s="462" t="s">
        <v>20</v>
      </c>
      <c r="C119" s="442">
        <v>4864808</v>
      </c>
      <c r="D119" s="470" t="s">
        <v>13</v>
      </c>
      <c r="E119" s="431" t="s">
        <v>363</v>
      </c>
      <c r="F119" s="442">
        <v>-200</v>
      </c>
      <c r="G119" s="448"/>
      <c r="H119" s="449"/>
      <c r="I119" s="452">
        <f>G119-H119</f>
        <v>0</v>
      </c>
      <c r="J119" s="452">
        <f t="shared" si="18"/>
        <v>0</v>
      </c>
      <c r="K119" s="459">
        <f t="shared" si="19"/>
        <v>0</v>
      </c>
      <c r="L119" s="448"/>
      <c r="M119" s="449"/>
      <c r="N119" s="449">
        <f>L119-M119</f>
        <v>0</v>
      </c>
      <c r="O119" s="449">
        <f t="shared" si="20"/>
        <v>0</v>
      </c>
      <c r="P119" s="450">
        <f t="shared" si="21"/>
        <v>0</v>
      </c>
      <c r="Q119" s="583" t="s">
        <v>421</v>
      </c>
    </row>
    <row r="120" spans="1:17" ht="16.5">
      <c r="A120" s="421">
        <v>5</v>
      </c>
      <c r="B120" s="462" t="s">
        <v>21</v>
      </c>
      <c r="C120" s="442">
        <v>4864841</v>
      </c>
      <c r="D120" s="470" t="s">
        <v>13</v>
      </c>
      <c r="E120" s="431" t="s">
        <v>363</v>
      </c>
      <c r="F120" s="442">
        <v>-1000</v>
      </c>
      <c r="G120" s="448">
        <v>13198</v>
      </c>
      <c r="H120" s="449">
        <v>13121</v>
      </c>
      <c r="I120" s="449">
        <f>G120-H120</f>
        <v>77</v>
      </c>
      <c r="J120" s="449">
        <f t="shared" si="18"/>
        <v>-77000</v>
      </c>
      <c r="K120" s="450">
        <f t="shared" si="19"/>
        <v>-0.077</v>
      </c>
      <c r="L120" s="448">
        <v>24687</v>
      </c>
      <c r="M120" s="449">
        <v>24542</v>
      </c>
      <c r="N120" s="449">
        <f>L120-M120</f>
        <v>145</v>
      </c>
      <c r="O120" s="449">
        <f t="shared" si="20"/>
        <v>-145000</v>
      </c>
      <c r="P120" s="450">
        <f t="shared" si="21"/>
        <v>-0.145</v>
      </c>
      <c r="Q120" s="184"/>
    </row>
    <row r="121" spans="1:17" ht="16.5">
      <c r="A121" s="421"/>
      <c r="B121" s="462"/>
      <c r="C121" s="442"/>
      <c r="D121" s="470"/>
      <c r="E121" s="431"/>
      <c r="F121" s="442"/>
      <c r="G121" s="460"/>
      <c r="H121" s="289"/>
      <c r="I121" s="449"/>
      <c r="J121" s="449"/>
      <c r="K121" s="450"/>
      <c r="L121" s="460"/>
      <c r="M121" s="452"/>
      <c r="N121" s="449"/>
      <c r="O121" s="449"/>
      <c r="P121" s="450"/>
      <c r="Q121" s="184"/>
    </row>
    <row r="122" spans="1:17" ht="16.5">
      <c r="A122" s="446"/>
      <c r="B122" s="468" t="s">
        <v>51</v>
      </c>
      <c r="C122" s="416"/>
      <c r="D122" s="476"/>
      <c r="E122" s="476"/>
      <c r="F122" s="447"/>
      <c r="G122" s="460"/>
      <c r="H122" s="289"/>
      <c r="I122" s="449"/>
      <c r="J122" s="449"/>
      <c r="K122" s="450"/>
      <c r="L122" s="460"/>
      <c r="M122" s="289"/>
      <c r="N122" s="449"/>
      <c r="O122" s="449"/>
      <c r="P122" s="450"/>
      <c r="Q122" s="184"/>
    </row>
    <row r="123" spans="1:17" ht="16.5">
      <c r="A123" s="421">
        <v>6</v>
      </c>
      <c r="B123" s="466" t="s">
        <v>52</v>
      </c>
      <c r="C123" s="442">
        <v>4864792</v>
      </c>
      <c r="D123" s="471" t="s">
        <v>13</v>
      </c>
      <c r="E123" s="431" t="s">
        <v>363</v>
      </c>
      <c r="F123" s="442">
        <v>-100</v>
      </c>
      <c r="G123" s="448">
        <v>38725</v>
      </c>
      <c r="H123" s="449">
        <v>39188</v>
      </c>
      <c r="I123" s="449">
        <f>G123-H123</f>
        <v>-463</v>
      </c>
      <c r="J123" s="449">
        <f t="shared" si="18"/>
        <v>46300</v>
      </c>
      <c r="K123" s="450">
        <f t="shared" si="19"/>
        <v>0.0463</v>
      </c>
      <c r="L123" s="448">
        <v>147054</v>
      </c>
      <c r="M123" s="449">
        <v>147062</v>
      </c>
      <c r="N123" s="449">
        <f>L123-M123</f>
        <v>-8</v>
      </c>
      <c r="O123" s="449">
        <f t="shared" si="20"/>
        <v>800</v>
      </c>
      <c r="P123" s="450">
        <f t="shared" si="21"/>
        <v>0.0008</v>
      </c>
      <c r="Q123" s="184"/>
    </row>
    <row r="124" spans="1:17" ht="16.5">
      <c r="A124" s="421"/>
      <c r="B124" s="464" t="s">
        <v>53</v>
      </c>
      <c r="C124" s="442"/>
      <c r="D124" s="470"/>
      <c r="E124" s="431"/>
      <c r="F124" s="442"/>
      <c r="G124" s="448"/>
      <c r="H124" s="449"/>
      <c r="I124" s="449"/>
      <c r="J124" s="449"/>
      <c r="K124" s="450"/>
      <c r="L124" s="448"/>
      <c r="M124" s="449"/>
      <c r="N124" s="449"/>
      <c r="O124" s="449"/>
      <c r="P124" s="450"/>
      <c r="Q124" s="184"/>
    </row>
    <row r="125" spans="1:17" ht="16.5">
      <c r="A125" s="421">
        <v>7</v>
      </c>
      <c r="B125" s="544" t="s">
        <v>366</v>
      </c>
      <c r="C125" s="442">
        <v>4865170</v>
      </c>
      <c r="D125" s="471" t="s">
        <v>13</v>
      </c>
      <c r="E125" s="431" t="s">
        <v>363</v>
      </c>
      <c r="F125" s="442">
        <v>-1000</v>
      </c>
      <c r="G125" s="448">
        <v>0</v>
      </c>
      <c r="H125" s="449">
        <v>0</v>
      </c>
      <c r="I125" s="449">
        <f>G125-H125</f>
        <v>0</v>
      </c>
      <c r="J125" s="449">
        <f t="shared" si="18"/>
        <v>0</v>
      </c>
      <c r="K125" s="450">
        <f t="shared" si="19"/>
        <v>0</v>
      </c>
      <c r="L125" s="448">
        <v>999972</v>
      </c>
      <c r="M125" s="449">
        <v>999972</v>
      </c>
      <c r="N125" s="449">
        <f>L125-M125</f>
        <v>0</v>
      </c>
      <c r="O125" s="449">
        <f t="shared" si="20"/>
        <v>0</v>
      </c>
      <c r="P125" s="450">
        <f t="shared" si="21"/>
        <v>0</v>
      </c>
      <c r="Q125" s="184"/>
    </row>
    <row r="126" spans="1:17" ht="16.5">
      <c r="A126" s="421"/>
      <c r="B126" s="463" t="s">
        <v>38</v>
      </c>
      <c r="C126" s="442"/>
      <c r="D126" s="471"/>
      <c r="E126" s="431"/>
      <c r="F126" s="442"/>
      <c r="G126" s="448"/>
      <c r="H126" s="449"/>
      <c r="I126" s="449"/>
      <c r="J126" s="449"/>
      <c r="K126" s="450"/>
      <c r="L126" s="448"/>
      <c r="M126" s="449"/>
      <c r="N126" s="449"/>
      <c r="O126" s="449"/>
      <c r="P126" s="450"/>
      <c r="Q126" s="184"/>
    </row>
    <row r="127" spans="1:17" ht="16.5">
      <c r="A127" s="421">
        <v>8</v>
      </c>
      <c r="B127" s="462" t="s">
        <v>379</v>
      </c>
      <c r="C127" s="442">
        <v>4864961</v>
      </c>
      <c r="D127" s="470" t="s">
        <v>13</v>
      </c>
      <c r="E127" s="431" t="s">
        <v>363</v>
      </c>
      <c r="F127" s="442">
        <v>-1000</v>
      </c>
      <c r="G127" s="448">
        <v>975361</v>
      </c>
      <c r="H127" s="449">
        <v>976341</v>
      </c>
      <c r="I127" s="449">
        <f>G127-H127</f>
        <v>-980</v>
      </c>
      <c r="J127" s="449">
        <f>$F127*I127</f>
        <v>980000</v>
      </c>
      <c r="K127" s="450">
        <f>J127/1000000</f>
        <v>0.98</v>
      </c>
      <c r="L127" s="448">
        <v>992681</v>
      </c>
      <c r="M127" s="449">
        <v>992695</v>
      </c>
      <c r="N127" s="449">
        <f>L127-M127</f>
        <v>-14</v>
      </c>
      <c r="O127" s="449">
        <f>$F127*N127</f>
        <v>14000</v>
      </c>
      <c r="P127" s="450">
        <f>O127/1000000</f>
        <v>0.014</v>
      </c>
      <c r="Q127" s="184"/>
    </row>
    <row r="128" spans="1:17" ht="16.5">
      <c r="A128" s="421"/>
      <c r="B128" s="464" t="s">
        <v>405</v>
      </c>
      <c r="C128" s="442"/>
      <c r="D128" s="470"/>
      <c r="E128" s="431"/>
      <c r="F128" s="442"/>
      <c r="G128" s="448"/>
      <c r="H128" s="449"/>
      <c r="I128" s="449"/>
      <c r="J128" s="449"/>
      <c r="K128" s="450"/>
      <c r="L128" s="448"/>
      <c r="M128" s="449"/>
      <c r="N128" s="449"/>
      <c r="O128" s="449"/>
      <c r="P128" s="450"/>
      <c r="Q128" s="184"/>
    </row>
    <row r="129" spans="1:17" s="92" customFormat="1" ht="25.5" customHeight="1">
      <c r="A129" s="700"/>
      <c r="B129" s="736" t="s">
        <v>417</v>
      </c>
      <c r="C129" s="737">
        <v>5128407</v>
      </c>
      <c r="D129" s="197" t="s">
        <v>13</v>
      </c>
      <c r="E129" s="198" t="s">
        <v>363</v>
      </c>
      <c r="F129" s="738">
        <v>2000</v>
      </c>
      <c r="G129" s="704">
        <v>999933</v>
      </c>
      <c r="H129" s="705">
        <v>1000001</v>
      </c>
      <c r="I129" s="739">
        <f>G129-H129</f>
        <v>-68</v>
      </c>
      <c r="J129" s="739">
        <f>$F129*I129</f>
        <v>-136000</v>
      </c>
      <c r="K129" s="739">
        <f>J129/1000000</f>
        <v>-0.136</v>
      </c>
      <c r="L129" s="704">
        <v>0</v>
      </c>
      <c r="M129" s="705">
        <v>0</v>
      </c>
      <c r="N129" s="739">
        <f>L129-M129</f>
        <v>0</v>
      </c>
      <c r="O129" s="739">
        <f>$F129*N129</f>
        <v>0</v>
      </c>
      <c r="P129" s="739">
        <f>O129/1000000</f>
        <v>0</v>
      </c>
      <c r="Q129" s="716" t="s">
        <v>422</v>
      </c>
    </row>
    <row r="130" spans="1:17" ht="13.5" thickBot="1">
      <c r="A130" s="54"/>
      <c r="B130" s="170"/>
      <c r="C130" s="56"/>
      <c r="D130" s="113"/>
      <c r="E130" s="171"/>
      <c r="F130" s="113"/>
      <c r="G130" s="129"/>
      <c r="H130" s="130"/>
      <c r="I130" s="130"/>
      <c r="J130" s="130"/>
      <c r="K130" s="135"/>
      <c r="L130" s="129"/>
      <c r="M130" s="130"/>
      <c r="N130" s="130"/>
      <c r="O130" s="130"/>
      <c r="P130" s="135"/>
      <c r="Q130" s="185"/>
    </row>
    <row r="131" ht="13.5" thickTop="1"/>
    <row r="132" spans="2:16" ht="18">
      <c r="B132" s="189" t="s">
        <v>327</v>
      </c>
      <c r="K132" s="188">
        <f>SUM(K114:K130)</f>
        <v>0.7922</v>
      </c>
      <c r="P132" s="188">
        <f>SUM(P114:P130)</f>
        <v>-0.16029999999999997</v>
      </c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spans="11:16" ht="15.75">
      <c r="K137" s="109"/>
      <c r="P137" s="109"/>
    </row>
    <row r="138" ht="13.5" thickBot="1"/>
    <row r="139" spans="1:17" ht="31.5" customHeight="1">
      <c r="A139" s="173" t="s">
        <v>259</v>
      </c>
      <c r="B139" s="174"/>
      <c r="C139" s="174"/>
      <c r="D139" s="175"/>
      <c r="E139" s="176"/>
      <c r="F139" s="175"/>
      <c r="G139" s="175"/>
      <c r="H139" s="174"/>
      <c r="I139" s="177"/>
      <c r="J139" s="178"/>
      <c r="K139" s="179"/>
      <c r="L139" s="59"/>
      <c r="M139" s="59"/>
      <c r="N139" s="59"/>
      <c r="O139" s="59"/>
      <c r="P139" s="59"/>
      <c r="Q139" s="60"/>
    </row>
    <row r="140" spans="1:17" ht="28.5" customHeight="1">
      <c r="A140" s="180" t="s">
        <v>322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K103</f>
        <v>-2.4877000000000007</v>
      </c>
      <c r="L140" s="21"/>
      <c r="M140" s="21"/>
      <c r="N140" s="21"/>
      <c r="O140" s="21"/>
      <c r="P140" s="172">
        <f>P103</f>
        <v>1.9609999999999992</v>
      </c>
      <c r="Q140" s="61"/>
    </row>
    <row r="141" spans="1:17" ht="28.5" customHeight="1">
      <c r="A141" s="180" t="s">
        <v>323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K132</f>
        <v>0.7922</v>
      </c>
      <c r="L141" s="21"/>
      <c r="M141" s="21"/>
      <c r="N141" s="21"/>
      <c r="O141" s="21"/>
      <c r="P141" s="172">
        <f>P132</f>
        <v>-0.16029999999999997</v>
      </c>
      <c r="Q141" s="61"/>
    </row>
    <row r="142" spans="1:17" ht="28.5" customHeight="1">
      <c r="A142" s="180" t="s">
        <v>260</v>
      </c>
      <c r="B142" s="106"/>
      <c r="C142" s="106"/>
      <c r="D142" s="106"/>
      <c r="E142" s="107"/>
      <c r="F142" s="106"/>
      <c r="G142" s="106"/>
      <c r="H142" s="106"/>
      <c r="I142" s="108"/>
      <c r="J142" s="106"/>
      <c r="K142" s="172">
        <f>'ROHTAK ROAD'!K46</f>
        <v>1.6869625000000004</v>
      </c>
      <c r="L142" s="21"/>
      <c r="M142" s="21"/>
      <c r="N142" s="21"/>
      <c r="O142" s="21"/>
      <c r="P142" s="172">
        <f>'ROHTAK ROAD'!P46</f>
        <v>0.038075</v>
      </c>
      <c r="Q142" s="61"/>
    </row>
    <row r="143" spans="1:17" ht="27.75" customHeight="1" thickBot="1">
      <c r="A143" s="182" t="s">
        <v>261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623">
        <f>SUM(K140:K142)</f>
        <v>-0.008537500000000309</v>
      </c>
      <c r="L143" s="62"/>
      <c r="M143" s="62"/>
      <c r="N143" s="62"/>
      <c r="O143" s="62"/>
      <c r="P143" s="623">
        <f>SUM(P140:P142)</f>
        <v>1.8387749999999994</v>
      </c>
      <c r="Q143" s="190"/>
    </row>
    <row r="147" ht="13.5" thickBot="1">
      <c r="A147" s="290"/>
    </row>
    <row r="148" spans="1:17" ht="12.75">
      <c r="A148" s="275"/>
      <c r="B148" s="276"/>
      <c r="C148" s="276"/>
      <c r="D148" s="276"/>
      <c r="E148" s="276"/>
      <c r="F148" s="276"/>
      <c r="G148" s="276"/>
      <c r="H148" s="59"/>
      <c r="I148" s="59"/>
      <c r="J148" s="59"/>
      <c r="K148" s="59"/>
      <c r="L148" s="59"/>
      <c r="M148" s="59"/>
      <c r="N148" s="59"/>
      <c r="O148" s="59"/>
      <c r="P148" s="59"/>
      <c r="Q148" s="60"/>
    </row>
    <row r="149" spans="1:17" ht="23.25">
      <c r="A149" s="283" t="s">
        <v>344</v>
      </c>
      <c r="B149" s="267"/>
      <c r="C149" s="267"/>
      <c r="D149" s="267"/>
      <c r="E149" s="267"/>
      <c r="F149" s="267"/>
      <c r="G149" s="267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77"/>
      <c r="B150" s="267"/>
      <c r="C150" s="267"/>
      <c r="D150" s="267"/>
      <c r="E150" s="267"/>
      <c r="F150" s="267"/>
      <c r="G150" s="267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5.75">
      <c r="A151" s="278"/>
      <c r="B151" s="279"/>
      <c r="C151" s="279"/>
      <c r="D151" s="279"/>
      <c r="E151" s="279"/>
      <c r="F151" s="279"/>
      <c r="G151" s="279"/>
      <c r="H151" s="21"/>
      <c r="I151" s="21"/>
      <c r="J151" s="21"/>
      <c r="K151" s="321" t="s">
        <v>356</v>
      </c>
      <c r="L151" s="21"/>
      <c r="M151" s="21"/>
      <c r="N151" s="21"/>
      <c r="O151" s="21"/>
      <c r="P151" s="321" t="s">
        <v>357</v>
      </c>
      <c r="Q151" s="61"/>
    </row>
    <row r="152" spans="1:17" ht="12.75">
      <c r="A152" s="280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80"/>
      <c r="B153" s="163"/>
      <c r="C153" s="163"/>
      <c r="D153" s="163"/>
      <c r="E153" s="163"/>
      <c r="F153" s="163"/>
      <c r="G153" s="163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24.75" customHeight="1">
      <c r="A154" s="284" t="s">
        <v>347</v>
      </c>
      <c r="B154" s="268"/>
      <c r="C154" s="268"/>
      <c r="D154" s="269"/>
      <c r="E154" s="269"/>
      <c r="F154" s="270"/>
      <c r="G154" s="269"/>
      <c r="H154" s="21"/>
      <c r="I154" s="21"/>
      <c r="J154" s="21"/>
      <c r="K154" s="288">
        <f>K143</f>
        <v>-0.008537500000000309</v>
      </c>
      <c r="L154" s="269" t="s">
        <v>345</v>
      </c>
      <c r="M154" s="21"/>
      <c r="N154" s="21"/>
      <c r="O154" s="21"/>
      <c r="P154" s="288">
        <f>P143</f>
        <v>1.8387749999999994</v>
      </c>
      <c r="Q154" s="291" t="s">
        <v>345</v>
      </c>
    </row>
    <row r="155" spans="1:17" ht="15">
      <c r="A155" s="285"/>
      <c r="B155" s="271"/>
      <c r="C155" s="271"/>
      <c r="D155" s="267"/>
      <c r="E155" s="267"/>
      <c r="F155" s="272"/>
      <c r="G155" s="267"/>
      <c r="H155" s="21"/>
      <c r="I155" s="21"/>
      <c r="J155" s="21"/>
      <c r="K155" s="289"/>
      <c r="L155" s="267"/>
      <c r="M155" s="21"/>
      <c r="N155" s="21"/>
      <c r="O155" s="21"/>
      <c r="P155" s="289"/>
      <c r="Q155" s="292"/>
    </row>
    <row r="156" spans="1:17" ht="22.5" customHeight="1">
      <c r="A156" s="286" t="s">
        <v>346</v>
      </c>
      <c r="B156" s="273"/>
      <c r="C156" s="53"/>
      <c r="D156" s="267"/>
      <c r="E156" s="267"/>
      <c r="F156" s="274"/>
      <c r="G156" s="269"/>
      <c r="H156" s="21"/>
      <c r="I156" s="21"/>
      <c r="J156" s="21"/>
      <c r="K156" s="288">
        <f>-'STEPPED UP GENCO'!K45</f>
        <v>-0.06792984657707865</v>
      </c>
      <c r="L156" s="269" t="s">
        <v>345</v>
      </c>
      <c r="M156" s="21"/>
      <c r="N156" s="21"/>
      <c r="O156" s="21"/>
      <c r="P156" s="288">
        <f>-'STEPPED UP GENCO'!P45</f>
        <v>1.6407830292604981</v>
      </c>
      <c r="Q156" s="291" t="s">
        <v>345</v>
      </c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8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20.25">
      <c r="A160" s="281"/>
      <c r="B160" s="21"/>
      <c r="C160" s="21"/>
      <c r="D160" s="21"/>
      <c r="E160" s="21"/>
      <c r="F160" s="21"/>
      <c r="G160" s="21"/>
      <c r="H160" s="268"/>
      <c r="I160" s="268"/>
      <c r="J160" s="287" t="s">
        <v>348</v>
      </c>
      <c r="K160" s="477">
        <f>SUM(K154:K159)</f>
        <v>-0.07646734657707896</v>
      </c>
      <c r="L160" s="268" t="s">
        <v>345</v>
      </c>
      <c r="M160" s="163"/>
      <c r="N160" s="21"/>
      <c r="O160" s="21"/>
      <c r="P160" s="477">
        <f>SUM(P154:P159)</f>
        <v>3.4795580292604975</v>
      </c>
      <c r="Q160" s="478" t="s">
        <v>345</v>
      </c>
    </row>
  </sheetData>
  <sheetProtection/>
  <mergeCells count="1">
    <mergeCell ref="Q48:Q49"/>
  </mergeCells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5" max="16" man="1"/>
    <brk id="10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107">
      <selection activeCell="Q114" sqref="Q114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0.421875" style="0" customWidth="1"/>
    <col min="4" max="4" width="7.851562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0.421875" style="0" customWidth="1"/>
    <col min="15" max="15" width="14.7109375" style="0" customWidth="1"/>
    <col min="16" max="16" width="12.8515625" style="0" customWidth="1"/>
    <col min="17" max="17" width="21.8515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FEBRUARY-2012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01/03/12</v>
      </c>
      <c r="H5" s="41" t="str">
        <f>NDPL!H5</f>
        <v>INTIAL READING 01/02/12</v>
      </c>
      <c r="I5" s="41" t="s">
        <v>4</v>
      </c>
      <c r="J5" s="41" t="s">
        <v>5</v>
      </c>
      <c r="K5" s="41" t="s">
        <v>6</v>
      </c>
      <c r="L5" s="43" t="str">
        <f>NDPL!G5</f>
        <v>FINAL READING 01/03/12</v>
      </c>
      <c r="M5" s="41" t="str">
        <f>NDPL!H5</f>
        <v>INTIAL READING 01/02/12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146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90</v>
      </c>
      <c r="C8" s="495">
        <v>4865098</v>
      </c>
      <c r="D8" s="48" t="s">
        <v>13</v>
      </c>
      <c r="E8" s="49" t="s">
        <v>363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49">J8/1000000</f>
        <v>0</v>
      </c>
      <c r="L8" s="448">
        <v>37954</v>
      </c>
      <c r="M8" s="449">
        <v>37954</v>
      </c>
      <c r="N8" s="524">
        <f>L8-M8</f>
        <v>0</v>
      </c>
      <c r="O8" s="524">
        <f>$F8*N8</f>
        <v>0</v>
      </c>
      <c r="P8" s="524">
        <f aca="true" t="shared" si="1" ref="P8:P49">O8/1000000</f>
        <v>0</v>
      </c>
      <c r="Q8" s="184"/>
    </row>
    <row r="9" spans="1:17" ht="15.75" customHeight="1">
      <c r="A9" s="489">
        <v>2</v>
      </c>
      <c r="B9" s="490" t="s">
        <v>91</v>
      </c>
      <c r="C9" s="495">
        <v>4865161</v>
      </c>
      <c r="D9" s="48" t="s">
        <v>13</v>
      </c>
      <c r="E9" s="49" t="s">
        <v>363</v>
      </c>
      <c r="F9" s="504">
        <v>100</v>
      </c>
      <c r="G9" s="448">
        <v>988822</v>
      </c>
      <c r="H9" s="449">
        <v>989225</v>
      </c>
      <c r="I9" s="524">
        <f aca="true" t="shared" si="2" ref="I9:I14">G9-H9</f>
        <v>-403</v>
      </c>
      <c r="J9" s="524">
        <f aca="true" t="shared" si="3" ref="J9:J49">$F9*I9</f>
        <v>-40300</v>
      </c>
      <c r="K9" s="524">
        <f t="shared" si="0"/>
        <v>-0.0403</v>
      </c>
      <c r="L9" s="448">
        <v>75483</v>
      </c>
      <c r="M9" s="449">
        <v>75724</v>
      </c>
      <c r="N9" s="524">
        <f aca="true" t="shared" si="4" ref="N9:N14">L9-M9</f>
        <v>-241</v>
      </c>
      <c r="O9" s="524">
        <f aca="true" t="shared" si="5" ref="O9:O49">$F9*N9</f>
        <v>-24100</v>
      </c>
      <c r="P9" s="524">
        <f t="shared" si="1"/>
        <v>-0.0241</v>
      </c>
      <c r="Q9" s="184"/>
    </row>
    <row r="10" spans="1:17" ht="15.75" customHeight="1">
      <c r="A10" s="489">
        <v>3</v>
      </c>
      <c r="B10" s="490" t="s">
        <v>92</v>
      </c>
      <c r="C10" s="495">
        <v>4865099</v>
      </c>
      <c r="D10" s="48" t="s">
        <v>13</v>
      </c>
      <c r="E10" s="49" t="s">
        <v>363</v>
      </c>
      <c r="F10" s="504">
        <v>100</v>
      </c>
      <c r="G10" s="448">
        <v>17284</v>
      </c>
      <c r="H10" s="449">
        <v>17442</v>
      </c>
      <c r="I10" s="524">
        <f t="shared" si="2"/>
        <v>-158</v>
      </c>
      <c r="J10" s="524">
        <f t="shared" si="3"/>
        <v>-15800</v>
      </c>
      <c r="K10" s="524">
        <f t="shared" si="0"/>
        <v>-0.0158</v>
      </c>
      <c r="L10" s="448">
        <v>1085</v>
      </c>
      <c r="M10" s="449">
        <v>694</v>
      </c>
      <c r="N10" s="524">
        <f t="shared" si="4"/>
        <v>391</v>
      </c>
      <c r="O10" s="524">
        <f t="shared" si="5"/>
        <v>39100</v>
      </c>
      <c r="P10" s="524">
        <f t="shared" si="1"/>
        <v>0.0391</v>
      </c>
      <c r="Q10" s="184"/>
    </row>
    <row r="11" spans="1:17" ht="15.75" customHeight="1">
      <c r="A11" s="489">
        <v>4</v>
      </c>
      <c r="B11" s="490" t="s">
        <v>93</v>
      </c>
      <c r="C11" s="495">
        <v>4865162</v>
      </c>
      <c r="D11" s="48" t="s">
        <v>13</v>
      </c>
      <c r="E11" s="49" t="s">
        <v>363</v>
      </c>
      <c r="F11" s="504">
        <v>100</v>
      </c>
      <c r="G11" s="448">
        <v>23923</v>
      </c>
      <c r="H11" s="449">
        <v>24032</v>
      </c>
      <c r="I11" s="524">
        <f t="shared" si="2"/>
        <v>-109</v>
      </c>
      <c r="J11" s="524">
        <f t="shared" si="3"/>
        <v>-10900</v>
      </c>
      <c r="K11" s="524">
        <f t="shared" si="0"/>
        <v>-0.0109</v>
      </c>
      <c r="L11" s="448">
        <v>30857</v>
      </c>
      <c r="M11" s="449">
        <v>31159</v>
      </c>
      <c r="N11" s="524">
        <f t="shared" si="4"/>
        <v>-302</v>
      </c>
      <c r="O11" s="524">
        <f t="shared" si="5"/>
        <v>-30200</v>
      </c>
      <c r="P11" s="524">
        <f t="shared" si="1"/>
        <v>-0.0302</v>
      </c>
      <c r="Q11" s="184"/>
    </row>
    <row r="12" spans="1:17" ht="15.75" customHeight="1">
      <c r="A12" s="489">
        <v>5</v>
      </c>
      <c r="B12" s="490" t="s">
        <v>94</v>
      </c>
      <c r="C12" s="495">
        <v>4865100</v>
      </c>
      <c r="D12" s="48" t="s">
        <v>13</v>
      </c>
      <c r="E12" s="49" t="s">
        <v>363</v>
      </c>
      <c r="F12" s="504">
        <v>100</v>
      </c>
      <c r="G12" s="448">
        <v>998866</v>
      </c>
      <c r="H12" s="449">
        <v>998893</v>
      </c>
      <c r="I12" s="524">
        <f t="shared" si="2"/>
        <v>-27</v>
      </c>
      <c r="J12" s="524">
        <f t="shared" si="3"/>
        <v>-2700</v>
      </c>
      <c r="K12" s="524">
        <f t="shared" si="0"/>
        <v>-0.0027</v>
      </c>
      <c r="L12" s="448">
        <v>7256</v>
      </c>
      <c r="M12" s="449">
        <v>6401</v>
      </c>
      <c r="N12" s="524">
        <f t="shared" si="4"/>
        <v>855</v>
      </c>
      <c r="O12" s="524">
        <f t="shared" si="5"/>
        <v>85500</v>
      </c>
      <c r="P12" s="524">
        <f t="shared" si="1"/>
        <v>0.0855</v>
      </c>
      <c r="Q12" s="184"/>
    </row>
    <row r="13" spans="1:17" ht="15.75" customHeight="1">
      <c r="A13" s="489">
        <v>6</v>
      </c>
      <c r="B13" s="490" t="s">
        <v>95</v>
      </c>
      <c r="C13" s="495">
        <v>4865101</v>
      </c>
      <c r="D13" s="48" t="s">
        <v>13</v>
      </c>
      <c r="E13" s="49" t="s">
        <v>363</v>
      </c>
      <c r="F13" s="504">
        <v>100</v>
      </c>
      <c r="G13" s="448">
        <v>8842</v>
      </c>
      <c r="H13" s="449">
        <v>8799</v>
      </c>
      <c r="I13" s="524">
        <f t="shared" si="2"/>
        <v>43</v>
      </c>
      <c r="J13" s="524">
        <f t="shared" si="3"/>
        <v>4300</v>
      </c>
      <c r="K13" s="524">
        <f t="shared" si="0"/>
        <v>0.0043</v>
      </c>
      <c r="L13" s="448">
        <v>77411</v>
      </c>
      <c r="M13" s="449">
        <v>75636</v>
      </c>
      <c r="N13" s="524">
        <f t="shared" si="4"/>
        <v>1775</v>
      </c>
      <c r="O13" s="524">
        <f t="shared" si="5"/>
        <v>177500</v>
      </c>
      <c r="P13" s="524">
        <f t="shared" si="1"/>
        <v>0.1775</v>
      </c>
      <c r="Q13" s="184"/>
    </row>
    <row r="14" spans="1:17" ht="15.75" customHeight="1">
      <c r="A14" s="489">
        <v>7</v>
      </c>
      <c r="B14" s="490" t="s">
        <v>96</v>
      </c>
      <c r="C14" s="495">
        <v>4865102</v>
      </c>
      <c r="D14" s="48" t="s">
        <v>13</v>
      </c>
      <c r="E14" s="49" t="s">
        <v>363</v>
      </c>
      <c r="F14" s="504">
        <v>100</v>
      </c>
      <c r="G14" s="448">
        <v>715</v>
      </c>
      <c r="H14" s="449">
        <v>1007</v>
      </c>
      <c r="I14" s="524">
        <f t="shared" si="2"/>
        <v>-292</v>
      </c>
      <c r="J14" s="524">
        <f t="shared" si="3"/>
        <v>-29200</v>
      </c>
      <c r="K14" s="524">
        <f t="shared" si="0"/>
        <v>-0.0292</v>
      </c>
      <c r="L14" s="448">
        <v>48476</v>
      </c>
      <c r="M14" s="449">
        <v>48714</v>
      </c>
      <c r="N14" s="524">
        <f t="shared" si="4"/>
        <v>-238</v>
      </c>
      <c r="O14" s="524">
        <f t="shared" si="5"/>
        <v>-23800</v>
      </c>
      <c r="P14" s="524">
        <f t="shared" si="1"/>
        <v>-0.0238</v>
      </c>
      <c r="Q14" s="184"/>
    </row>
    <row r="15" spans="1:17" ht="15.75" customHeight="1">
      <c r="A15" s="489"/>
      <c r="B15" s="492" t="s">
        <v>12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387</v>
      </c>
      <c r="C16" s="495">
        <v>4864884</v>
      </c>
      <c r="D16" s="48" t="s">
        <v>13</v>
      </c>
      <c r="E16" s="49" t="s">
        <v>363</v>
      </c>
      <c r="F16" s="504">
        <v>1000</v>
      </c>
      <c r="G16" s="448">
        <v>999616</v>
      </c>
      <c r="H16" s="449">
        <v>999616</v>
      </c>
      <c r="I16" s="524">
        <f>G16-H16</f>
        <v>0</v>
      </c>
      <c r="J16" s="524">
        <f t="shared" si="3"/>
        <v>0</v>
      </c>
      <c r="K16" s="524">
        <f t="shared" si="0"/>
        <v>0</v>
      </c>
      <c r="L16" s="448">
        <v>999774</v>
      </c>
      <c r="M16" s="449">
        <v>999768</v>
      </c>
      <c r="N16" s="524">
        <f>L16-M16</f>
        <v>6</v>
      </c>
      <c r="O16" s="524">
        <f t="shared" si="5"/>
        <v>6000</v>
      </c>
      <c r="P16" s="524">
        <f t="shared" si="1"/>
        <v>0.006</v>
      </c>
      <c r="Q16" s="584"/>
    </row>
    <row r="17" spans="1:17" ht="15.75" customHeight="1">
      <c r="A17" s="489">
        <v>9</v>
      </c>
      <c r="B17" s="490" t="s">
        <v>97</v>
      </c>
      <c r="C17" s="495">
        <v>4864831</v>
      </c>
      <c r="D17" s="48" t="s">
        <v>13</v>
      </c>
      <c r="E17" s="49" t="s">
        <v>363</v>
      </c>
      <c r="F17" s="504">
        <v>1000</v>
      </c>
      <c r="G17" s="448">
        <v>999807</v>
      </c>
      <c r="H17" s="449">
        <v>999810</v>
      </c>
      <c r="I17" s="524">
        <f aca="true" t="shared" si="6" ref="I17:I49">G17-H17</f>
        <v>-3</v>
      </c>
      <c r="J17" s="524">
        <f t="shared" si="3"/>
        <v>-3000</v>
      </c>
      <c r="K17" s="524">
        <f t="shared" si="0"/>
        <v>-0.003</v>
      </c>
      <c r="L17" s="448">
        <v>2273</v>
      </c>
      <c r="M17" s="449">
        <v>2260</v>
      </c>
      <c r="N17" s="524">
        <f aca="true" t="shared" si="7" ref="N17:N49">L17-M17</f>
        <v>13</v>
      </c>
      <c r="O17" s="524">
        <f t="shared" si="5"/>
        <v>13000</v>
      </c>
      <c r="P17" s="524">
        <f t="shared" si="1"/>
        <v>0.013</v>
      </c>
      <c r="Q17" s="184"/>
    </row>
    <row r="18" spans="1:17" ht="15.75" customHeight="1">
      <c r="A18" s="489">
        <v>10</v>
      </c>
      <c r="B18" s="490" t="s">
        <v>128</v>
      </c>
      <c r="C18" s="495">
        <v>4864832</v>
      </c>
      <c r="D18" s="48" t="s">
        <v>13</v>
      </c>
      <c r="E18" s="49" t="s">
        <v>363</v>
      </c>
      <c r="F18" s="504">
        <v>1000</v>
      </c>
      <c r="G18" s="448">
        <v>408</v>
      </c>
      <c r="H18" s="449">
        <v>404</v>
      </c>
      <c r="I18" s="524">
        <f t="shared" si="6"/>
        <v>4</v>
      </c>
      <c r="J18" s="524">
        <f t="shared" si="3"/>
        <v>4000</v>
      </c>
      <c r="K18" s="524">
        <f t="shared" si="0"/>
        <v>0.004</v>
      </c>
      <c r="L18" s="448">
        <v>1545</v>
      </c>
      <c r="M18" s="449">
        <v>1451</v>
      </c>
      <c r="N18" s="524">
        <f t="shared" si="7"/>
        <v>94</v>
      </c>
      <c r="O18" s="524">
        <f t="shared" si="5"/>
        <v>94000</v>
      </c>
      <c r="P18" s="524">
        <f t="shared" si="1"/>
        <v>0.094</v>
      </c>
      <c r="Q18" s="184"/>
    </row>
    <row r="19" spans="1:17" ht="15.75" customHeight="1">
      <c r="A19" s="489">
        <v>11</v>
      </c>
      <c r="B19" s="490" t="s">
        <v>98</v>
      </c>
      <c r="C19" s="495">
        <v>4864833</v>
      </c>
      <c r="D19" s="48" t="s">
        <v>13</v>
      </c>
      <c r="E19" s="49" t="s">
        <v>363</v>
      </c>
      <c r="F19" s="504">
        <v>1000</v>
      </c>
      <c r="G19" s="448">
        <v>84</v>
      </c>
      <c r="H19" s="449">
        <v>84</v>
      </c>
      <c r="I19" s="524">
        <f t="shared" si="6"/>
        <v>0</v>
      </c>
      <c r="J19" s="524">
        <f t="shared" si="3"/>
        <v>0</v>
      </c>
      <c r="K19" s="524">
        <f t="shared" si="0"/>
        <v>0</v>
      </c>
      <c r="L19" s="448">
        <v>2755</v>
      </c>
      <c r="M19" s="449">
        <v>2507</v>
      </c>
      <c r="N19" s="524">
        <f t="shared" si="7"/>
        <v>248</v>
      </c>
      <c r="O19" s="524">
        <f t="shared" si="5"/>
        <v>248000</v>
      </c>
      <c r="P19" s="524">
        <f t="shared" si="1"/>
        <v>0.248</v>
      </c>
      <c r="Q19" s="184"/>
    </row>
    <row r="20" spans="1:17" ht="15.75" customHeight="1">
      <c r="A20" s="489">
        <v>12</v>
      </c>
      <c r="B20" s="490" t="s">
        <v>99</v>
      </c>
      <c r="C20" s="495">
        <v>4864834</v>
      </c>
      <c r="D20" s="48" t="s">
        <v>13</v>
      </c>
      <c r="E20" s="49" t="s">
        <v>363</v>
      </c>
      <c r="F20" s="504">
        <v>1000</v>
      </c>
      <c r="G20" s="448">
        <v>999742</v>
      </c>
      <c r="H20" s="449">
        <v>999743</v>
      </c>
      <c r="I20" s="524">
        <f t="shared" si="6"/>
        <v>-1</v>
      </c>
      <c r="J20" s="524">
        <f t="shared" si="3"/>
        <v>-1000</v>
      </c>
      <c r="K20" s="524">
        <f t="shared" si="0"/>
        <v>-0.001</v>
      </c>
      <c r="L20" s="448">
        <v>2436</v>
      </c>
      <c r="M20" s="449">
        <v>2268</v>
      </c>
      <c r="N20" s="524">
        <f t="shared" si="7"/>
        <v>168</v>
      </c>
      <c r="O20" s="524">
        <f t="shared" si="5"/>
        <v>168000</v>
      </c>
      <c r="P20" s="524">
        <f t="shared" si="1"/>
        <v>0.168</v>
      </c>
      <c r="Q20" s="184"/>
    </row>
    <row r="21" spans="1:17" ht="15.75" customHeight="1">
      <c r="A21" s="489">
        <v>13</v>
      </c>
      <c r="B21" s="431" t="s">
        <v>100</v>
      </c>
      <c r="C21" s="495">
        <v>4864835</v>
      </c>
      <c r="D21" s="52" t="s">
        <v>13</v>
      </c>
      <c r="E21" s="49" t="s">
        <v>363</v>
      </c>
      <c r="F21" s="504">
        <v>1000</v>
      </c>
      <c r="G21" s="448">
        <v>455</v>
      </c>
      <c r="H21" s="449">
        <v>455</v>
      </c>
      <c r="I21" s="524">
        <f t="shared" si="6"/>
        <v>0</v>
      </c>
      <c r="J21" s="524">
        <f t="shared" si="3"/>
        <v>0</v>
      </c>
      <c r="K21" s="524">
        <f t="shared" si="0"/>
        <v>0</v>
      </c>
      <c r="L21" s="448">
        <v>1060</v>
      </c>
      <c r="M21" s="449">
        <v>1056</v>
      </c>
      <c r="N21" s="524">
        <f t="shared" si="7"/>
        <v>4</v>
      </c>
      <c r="O21" s="524">
        <f t="shared" si="5"/>
        <v>4000</v>
      </c>
      <c r="P21" s="524">
        <f t="shared" si="1"/>
        <v>0.004</v>
      </c>
      <c r="Q21" s="184"/>
    </row>
    <row r="22" spans="1:17" ht="15.75" customHeight="1">
      <c r="A22" s="489">
        <v>14</v>
      </c>
      <c r="B22" s="490" t="s">
        <v>101</v>
      </c>
      <c r="C22" s="495">
        <v>4864836</v>
      </c>
      <c r="D22" s="48" t="s">
        <v>13</v>
      </c>
      <c r="E22" s="49" t="s">
        <v>363</v>
      </c>
      <c r="F22" s="504">
        <v>1000</v>
      </c>
      <c r="G22" s="448">
        <v>158</v>
      </c>
      <c r="H22" s="449">
        <v>158</v>
      </c>
      <c r="I22" s="524">
        <f t="shared" si="6"/>
        <v>0</v>
      </c>
      <c r="J22" s="524">
        <f t="shared" si="3"/>
        <v>0</v>
      </c>
      <c r="K22" s="524">
        <f t="shared" si="0"/>
        <v>0</v>
      </c>
      <c r="L22" s="448">
        <v>14262</v>
      </c>
      <c r="M22" s="449">
        <v>13816</v>
      </c>
      <c r="N22" s="524">
        <f t="shared" si="7"/>
        <v>446</v>
      </c>
      <c r="O22" s="524">
        <f t="shared" si="5"/>
        <v>446000</v>
      </c>
      <c r="P22" s="524">
        <f t="shared" si="1"/>
        <v>0.446</v>
      </c>
      <c r="Q22" s="184"/>
    </row>
    <row r="23" spans="1:17" ht="15.75" customHeight="1">
      <c r="A23" s="489">
        <v>15</v>
      </c>
      <c r="B23" s="490" t="s">
        <v>102</v>
      </c>
      <c r="C23" s="495">
        <v>4864837</v>
      </c>
      <c r="D23" s="48" t="s">
        <v>13</v>
      </c>
      <c r="E23" s="49" t="s">
        <v>363</v>
      </c>
      <c r="F23" s="504">
        <v>1000</v>
      </c>
      <c r="G23" s="448">
        <v>299</v>
      </c>
      <c r="H23" s="449">
        <v>300</v>
      </c>
      <c r="I23" s="524">
        <f t="shared" si="6"/>
        <v>-1</v>
      </c>
      <c r="J23" s="524">
        <f t="shared" si="3"/>
        <v>-1000</v>
      </c>
      <c r="K23" s="524">
        <f t="shared" si="0"/>
        <v>-0.001</v>
      </c>
      <c r="L23" s="448">
        <v>34443</v>
      </c>
      <c r="M23" s="449">
        <v>34238</v>
      </c>
      <c r="N23" s="524">
        <f t="shared" si="7"/>
        <v>205</v>
      </c>
      <c r="O23" s="524">
        <f t="shared" si="5"/>
        <v>205000</v>
      </c>
      <c r="P23" s="356">
        <f t="shared" si="1"/>
        <v>0.205</v>
      </c>
      <c r="Q23" s="184"/>
    </row>
    <row r="24" spans="1:17" ht="15.75" customHeight="1">
      <c r="A24" s="489">
        <v>16</v>
      </c>
      <c r="B24" s="490" t="s">
        <v>103</v>
      </c>
      <c r="C24" s="495">
        <v>4864838</v>
      </c>
      <c r="D24" s="48" t="s">
        <v>13</v>
      </c>
      <c r="E24" s="49" t="s">
        <v>363</v>
      </c>
      <c r="F24" s="504">
        <v>1000</v>
      </c>
      <c r="G24" s="448">
        <v>254</v>
      </c>
      <c r="H24" s="449">
        <v>254</v>
      </c>
      <c r="I24" s="524">
        <f t="shared" si="6"/>
        <v>0</v>
      </c>
      <c r="J24" s="524">
        <f t="shared" si="3"/>
        <v>0</v>
      </c>
      <c r="K24" s="524">
        <f t="shared" si="0"/>
        <v>0</v>
      </c>
      <c r="L24" s="448">
        <v>11355</v>
      </c>
      <c r="M24" s="449">
        <v>10939</v>
      </c>
      <c r="N24" s="524">
        <f t="shared" si="7"/>
        <v>416</v>
      </c>
      <c r="O24" s="524">
        <f t="shared" si="5"/>
        <v>416000</v>
      </c>
      <c r="P24" s="524">
        <f t="shared" si="1"/>
        <v>0.416</v>
      </c>
      <c r="Q24" s="184"/>
    </row>
    <row r="25" spans="1:17" ht="15.75" customHeight="1">
      <c r="A25" s="489">
        <v>17</v>
      </c>
      <c r="B25" s="490" t="s">
        <v>126</v>
      </c>
      <c r="C25" s="495">
        <v>4864839</v>
      </c>
      <c r="D25" s="48" t="s">
        <v>13</v>
      </c>
      <c r="E25" s="49" t="s">
        <v>363</v>
      </c>
      <c r="F25" s="504">
        <v>1000</v>
      </c>
      <c r="G25" s="448">
        <v>246</v>
      </c>
      <c r="H25" s="449">
        <v>245</v>
      </c>
      <c r="I25" s="524">
        <f t="shared" si="6"/>
        <v>1</v>
      </c>
      <c r="J25" s="524">
        <f t="shared" si="3"/>
        <v>1000</v>
      </c>
      <c r="K25" s="524">
        <f t="shared" si="0"/>
        <v>0.001</v>
      </c>
      <c r="L25" s="448">
        <v>5411</v>
      </c>
      <c r="M25" s="449">
        <v>5381</v>
      </c>
      <c r="N25" s="524">
        <f t="shared" si="7"/>
        <v>30</v>
      </c>
      <c r="O25" s="524">
        <f t="shared" si="5"/>
        <v>30000</v>
      </c>
      <c r="P25" s="524">
        <f t="shared" si="1"/>
        <v>0.03</v>
      </c>
      <c r="Q25" s="184"/>
    </row>
    <row r="26" spans="1:17" ht="15.75" customHeight="1">
      <c r="A26" s="489">
        <v>18</v>
      </c>
      <c r="B26" s="490" t="s">
        <v>129</v>
      </c>
      <c r="C26" s="495">
        <v>4864786</v>
      </c>
      <c r="D26" s="48" t="s">
        <v>13</v>
      </c>
      <c r="E26" s="49" t="s">
        <v>363</v>
      </c>
      <c r="F26" s="504">
        <v>100</v>
      </c>
      <c r="G26" s="448">
        <v>31830</v>
      </c>
      <c r="H26" s="449">
        <v>30829</v>
      </c>
      <c r="I26" s="524">
        <f t="shared" si="6"/>
        <v>1001</v>
      </c>
      <c r="J26" s="524">
        <f t="shared" si="3"/>
        <v>100100</v>
      </c>
      <c r="K26" s="524">
        <f t="shared" si="0"/>
        <v>0.1001</v>
      </c>
      <c r="L26" s="448">
        <v>536</v>
      </c>
      <c r="M26" s="449">
        <v>536</v>
      </c>
      <c r="N26" s="524">
        <f t="shared" si="7"/>
        <v>0</v>
      </c>
      <c r="O26" s="524">
        <f t="shared" si="5"/>
        <v>0</v>
      </c>
      <c r="P26" s="524">
        <f t="shared" si="1"/>
        <v>0</v>
      </c>
      <c r="Q26" s="184"/>
    </row>
    <row r="27" spans="1:17" ht="15.75" customHeight="1">
      <c r="A27" s="489">
        <v>19</v>
      </c>
      <c r="B27" s="490" t="s">
        <v>127</v>
      </c>
      <c r="C27" s="495">
        <v>4864883</v>
      </c>
      <c r="D27" s="48" t="s">
        <v>13</v>
      </c>
      <c r="E27" s="49" t="s">
        <v>363</v>
      </c>
      <c r="F27" s="504">
        <v>1000</v>
      </c>
      <c r="G27" s="448">
        <v>998550</v>
      </c>
      <c r="H27" s="449">
        <v>998552</v>
      </c>
      <c r="I27" s="524">
        <f t="shared" si="6"/>
        <v>-2</v>
      </c>
      <c r="J27" s="524">
        <f t="shared" si="3"/>
        <v>-2000</v>
      </c>
      <c r="K27" s="524">
        <f t="shared" si="0"/>
        <v>-0.002</v>
      </c>
      <c r="L27" s="448">
        <v>6753</v>
      </c>
      <c r="M27" s="449">
        <v>6490</v>
      </c>
      <c r="N27" s="524">
        <f t="shared" si="7"/>
        <v>263</v>
      </c>
      <c r="O27" s="524">
        <f t="shared" si="5"/>
        <v>263000</v>
      </c>
      <c r="P27" s="524">
        <f t="shared" si="1"/>
        <v>0.263</v>
      </c>
      <c r="Q27" s="184"/>
    </row>
    <row r="28" spans="1:17" ht="15.75" customHeight="1">
      <c r="A28" s="489"/>
      <c r="B28" s="492" t="s">
        <v>104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105</v>
      </c>
      <c r="C29" s="495">
        <v>4865041</v>
      </c>
      <c r="D29" s="48" t="s">
        <v>13</v>
      </c>
      <c r="E29" s="49" t="s">
        <v>363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826115</v>
      </c>
      <c r="M29" s="449">
        <v>829022</v>
      </c>
      <c r="N29" s="524">
        <f t="shared" si="7"/>
        <v>-2907</v>
      </c>
      <c r="O29" s="524">
        <f t="shared" si="5"/>
        <v>-3197700</v>
      </c>
      <c r="P29" s="524">
        <f t="shared" si="1"/>
        <v>-3.1977</v>
      </c>
      <c r="Q29" s="184"/>
    </row>
    <row r="30" spans="1:17" ht="15.75" customHeight="1">
      <c r="A30" s="489">
        <v>21</v>
      </c>
      <c r="B30" s="490" t="s">
        <v>106</v>
      </c>
      <c r="C30" s="495">
        <v>4865042</v>
      </c>
      <c r="D30" s="48" t="s">
        <v>13</v>
      </c>
      <c r="E30" s="49" t="s">
        <v>363</v>
      </c>
      <c r="F30" s="504">
        <v>1100</v>
      </c>
      <c r="G30" s="448">
        <v>999999</v>
      </c>
      <c r="H30" s="449">
        <v>999999</v>
      </c>
      <c r="I30" s="524">
        <f t="shared" si="6"/>
        <v>0</v>
      </c>
      <c r="J30" s="524">
        <f t="shared" si="3"/>
        <v>0</v>
      </c>
      <c r="K30" s="524">
        <f t="shared" si="0"/>
        <v>0</v>
      </c>
      <c r="L30" s="448">
        <v>868117</v>
      </c>
      <c r="M30" s="449">
        <v>870818</v>
      </c>
      <c r="N30" s="524">
        <f t="shared" si="7"/>
        <v>-2701</v>
      </c>
      <c r="O30" s="524">
        <f t="shared" si="5"/>
        <v>-2971100</v>
      </c>
      <c r="P30" s="524">
        <f t="shared" si="1"/>
        <v>-2.9711</v>
      </c>
      <c r="Q30" s="184"/>
    </row>
    <row r="31" spans="1:17" ht="15.75" customHeight="1">
      <c r="A31" s="489">
        <v>22</v>
      </c>
      <c r="B31" s="490" t="s">
        <v>385</v>
      </c>
      <c r="C31" s="495">
        <v>4864943</v>
      </c>
      <c r="D31" s="48" t="s">
        <v>13</v>
      </c>
      <c r="E31" s="49" t="s">
        <v>363</v>
      </c>
      <c r="F31" s="504">
        <v>1000</v>
      </c>
      <c r="G31" s="448">
        <v>992757</v>
      </c>
      <c r="H31" s="449">
        <v>992977</v>
      </c>
      <c r="I31" s="524">
        <f>G31-H31</f>
        <v>-220</v>
      </c>
      <c r="J31" s="524">
        <f>$F31*I31</f>
        <v>-220000</v>
      </c>
      <c r="K31" s="524">
        <f>J31/1000000</f>
        <v>-0.22</v>
      </c>
      <c r="L31" s="448">
        <v>10042</v>
      </c>
      <c r="M31" s="449">
        <v>10105</v>
      </c>
      <c r="N31" s="524">
        <f>L31-M31</f>
        <v>-63</v>
      </c>
      <c r="O31" s="524">
        <f>$F31*N31</f>
        <v>-63000</v>
      </c>
      <c r="P31" s="524">
        <f>O31/1000000</f>
        <v>-0.063</v>
      </c>
      <c r="Q31" s="184"/>
    </row>
    <row r="32" spans="1:17" ht="15.75" customHeight="1">
      <c r="A32" s="489"/>
      <c r="B32" s="492" t="s">
        <v>35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-0.12190000000000001</v>
      </c>
      <c r="L32" s="525"/>
      <c r="M32" s="524"/>
      <c r="N32" s="524"/>
      <c r="O32" s="524"/>
      <c r="P32" s="245">
        <f>SUM(P16:P31)</f>
        <v>-4.3388</v>
      </c>
      <c r="Q32" s="184"/>
    </row>
    <row r="33" spans="1:17" ht="15.75" customHeight="1">
      <c r="A33" s="489">
        <v>23</v>
      </c>
      <c r="B33" s="490" t="s">
        <v>107</v>
      </c>
      <c r="C33" s="495">
        <v>4864910</v>
      </c>
      <c r="D33" s="48" t="s">
        <v>13</v>
      </c>
      <c r="E33" s="49" t="s">
        <v>363</v>
      </c>
      <c r="F33" s="504">
        <v>-1000</v>
      </c>
      <c r="G33" s="448">
        <v>965264</v>
      </c>
      <c r="H33" s="449">
        <v>965457</v>
      </c>
      <c r="I33" s="524">
        <f t="shared" si="6"/>
        <v>-193</v>
      </c>
      <c r="J33" s="524">
        <f t="shared" si="3"/>
        <v>193000</v>
      </c>
      <c r="K33" s="524">
        <f t="shared" si="0"/>
        <v>0.193</v>
      </c>
      <c r="L33" s="448">
        <v>977952</v>
      </c>
      <c r="M33" s="449">
        <v>977952</v>
      </c>
      <c r="N33" s="524">
        <f t="shared" si="7"/>
        <v>0</v>
      </c>
      <c r="O33" s="524">
        <f t="shared" si="5"/>
        <v>0</v>
      </c>
      <c r="P33" s="524">
        <f t="shared" si="1"/>
        <v>0</v>
      </c>
      <c r="Q33" s="184"/>
    </row>
    <row r="34" spans="1:17" ht="15.75" customHeight="1">
      <c r="A34" s="489">
        <v>24</v>
      </c>
      <c r="B34" s="490" t="s">
        <v>108</v>
      </c>
      <c r="C34" s="495">
        <v>4864911</v>
      </c>
      <c r="D34" s="48" t="s">
        <v>13</v>
      </c>
      <c r="E34" s="49" t="s">
        <v>363</v>
      </c>
      <c r="F34" s="504">
        <v>-1000</v>
      </c>
      <c r="G34" s="448">
        <v>981843</v>
      </c>
      <c r="H34" s="449">
        <v>981979</v>
      </c>
      <c r="I34" s="524">
        <f t="shared" si="6"/>
        <v>-136</v>
      </c>
      <c r="J34" s="524">
        <f t="shared" si="3"/>
        <v>136000</v>
      </c>
      <c r="K34" s="524">
        <f t="shared" si="0"/>
        <v>0.136</v>
      </c>
      <c r="L34" s="448">
        <v>984034</v>
      </c>
      <c r="M34" s="449">
        <v>984039</v>
      </c>
      <c r="N34" s="524">
        <f t="shared" si="7"/>
        <v>-5</v>
      </c>
      <c r="O34" s="524">
        <f t="shared" si="5"/>
        <v>5000</v>
      </c>
      <c r="P34" s="524">
        <f t="shared" si="1"/>
        <v>0.005</v>
      </c>
      <c r="Q34" s="184"/>
    </row>
    <row r="35" spans="1:17" ht="15.75" customHeight="1">
      <c r="A35" s="489">
        <v>25</v>
      </c>
      <c r="B35" s="545" t="s">
        <v>150</v>
      </c>
      <c r="C35" s="505">
        <v>4902571</v>
      </c>
      <c r="D35" s="14" t="s">
        <v>13</v>
      </c>
      <c r="E35" s="49" t="s">
        <v>363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23</v>
      </c>
      <c r="M35" s="449">
        <v>18</v>
      </c>
      <c r="N35" s="524">
        <f t="shared" si="7"/>
        <v>5</v>
      </c>
      <c r="O35" s="524">
        <f t="shared" si="5"/>
        <v>1500</v>
      </c>
      <c r="P35" s="524">
        <f t="shared" si="1"/>
        <v>0.0015</v>
      </c>
      <c r="Q35" s="184"/>
    </row>
    <row r="36" spans="1:17" ht="15.75" customHeight="1">
      <c r="A36" s="489"/>
      <c r="B36" s="492" t="s">
        <v>29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489">
        <v>26</v>
      </c>
      <c r="B37" s="431" t="s">
        <v>50</v>
      </c>
      <c r="C37" s="495">
        <v>4864830</v>
      </c>
      <c r="D37" s="52" t="s">
        <v>13</v>
      </c>
      <c r="E37" s="49" t="s">
        <v>363</v>
      </c>
      <c r="F37" s="504">
        <v>1000</v>
      </c>
      <c r="G37" s="448">
        <v>1149</v>
      </c>
      <c r="H37" s="449">
        <v>1066</v>
      </c>
      <c r="I37" s="524">
        <f t="shared" si="6"/>
        <v>83</v>
      </c>
      <c r="J37" s="524">
        <f t="shared" si="3"/>
        <v>83000</v>
      </c>
      <c r="K37" s="524">
        <f t="shared" si="0"/>
        <v>0.083</v>
      </c>
      <c r="L37" s="448">
        <v>57209</v>
      </c>
      <c r="M37" s="449">
        <v>57025</v>
      </c>
      <c r="N37" s="524">
        <f t="shared" si="7"/>
        <v>184</v>
      </c>
      <c r="O37" s="524">
        <f t="shared" si="5"/>
        <v>184000</v>
      </c>
      <c r="P37" s="524">
        <f t="shared" si="1"/>
        <v>0.184</v>
      </c>
      <c r="Q37" s="184"/>
    </row>
    <row r="38" spans="1:17" ht="15.75" customHeight="1">
      <c r="A38" s="489"/>
      <c r="B38" s="492" t="s">
        <v>109</v>
      </c>
      <c r="C38" s="495"/>
      <c r="D38" s="48"/>
      <c r="E38" s="48"/>
      <c r="F38" s="504"/>
      <c r="G38" s="448"/>
      <c r="H38" s="449"/>
      <c r="I38" s="524"/>
      <c r="J38" s="524"/>
      <c r="K38" s="524"/>
      <c r="L38" s="525"/>
      <c r="M38" s="524"/>
      <c r="N38" s="524"/>
      <c r="O38" s="524"/>
      <c r="P38" s="524"/>
      <c r="Q38" s="184"/>
    </row>
    <row r="39" spans="1:17" ht="15.75" customHeight="1">
      <c r="A39" s="489">
        <v>27</v>
      </c>
      <c r="B39" s="490" t="s">
        <v>110</v>
      </c>
      <c r="C39" s="495">
        <v>4864962</v>
      </c>
      <c r="D39" s="48" t="s">
        <v>13</v>
      </c>
      <c r="E39" s="49" t="s">
        <v>363</v>
      </c>
      <c r="F39" s="504">
        <v>-1000</v>
      </c>
      <c r="G39" s="448">
        <v>5981</v>
      </c>
      <c r="H39" s="449">
        <v>4983</v>
      </c>
      <c r="I39" s="524">
        <f t="shared" si="6"/>
        <v>998</v>
      </c>
      <c r="J39" s="524">
        <f t="shared" si="3"/>
        <v>-998000</v>
      </c>
      <c r="K39" s="524">
        <f t="shared" si="0"/>
        <v>-0.998</v>
      </c>
      <c r="L39" s="448">
        <v>974704</v>
      </c>
      <c r="M39" s="449">
        <v>974621</v>
      </c>
      <c r="N39" s="524">
        <f t="shared" si="7"/>
        <v>83</v>
      </c>
      <c r="O39" s="524">
        <f t="shared" si="5"/>
        <v>-83000</v>
      </c>
      <c r="P39" s="524">
        <f t="shared" si="1"/>
        <v>-0.083</v>
      </c>
      <c r="Q39" s="184"/>
    </row>
    <row r="40" spans="1:17" ht="15.75" customHeight="1">
      <c r="A40" s="489">
        <v>28</v>
      </c>
      <c r="B40" s="490" t="s">
        <v>111</v>
      </c>
      <c r="C40" s="495">
        <v>4865033</v>
      </c>
      <c r="D40" s="48" t="s">
        <v>13</v>
      </c>
      <c r="E40" s="49" t="s">
        <v>363</v>
      </c>
      <c r="F40" s="504">
        <v>-1000</v>
      </c>
      <c r="G40" s="448">
        <v>6352</v>
      </c>
      <c r="H40" s="449">
        <v>5542</v>
      </c>
      <c r="I40" s="524">
        <f t="shared" si="6"/>
        <v>810</v>
      </c>
      <c r="J40" s="524">
        <f t="shared" si="3"/>
        <v>-810000</v>
      </c>
      <c r="K40" s="524">
        <f t="shared" si="0"/>
        <v>-0.81</v>
      </c>
      <c r="L40" s="448">
        <v>978443</v>
      </c>
      <c r="M40" s="449">
        <v>979242</v>
      </c>
      <c r="N40" s="524">
        <f t="shared" si="7"/>
        <v>-799</v>
      </c>
      <c r="O40" s="524">
        <f t="shared" si="5"/>
        <v>799000</v>
      </c>
      <c r="P40" s="524">
        <f t="shared" si="1"/>
        <v>0.799</v>
      </c>
      <c r="Q40" s="184"/>
    </row>
    <row r="41" spans="1:17" ht="15.75" customHeight="1">
      <c r="A41" s="489">
        <v>29</v>
      </c>
      <c r="B41" s="490" t="s">
        <v>112</v>
      </c>
      <c r="C41" s="495">
        <v>4864902</v>
      </c>
      <c r="D41" s="48" t="s">
        <v>13</v>
      </c>
      <c r="E41" s="49" t="s">
        <v>363</v>
      </c>
      <c r="F41" s="504">
        <v>-1000</v>
      </c>
      <c r="G41" s="448">
        <v>992962</v>
      </c>
      <c r="H41" s="449">
        <v>993467</v>
      </c>
      <c r="I41" s="524">
        <f t="shared" si="6"/>
        <v>-505</v>
      </c>
      <c r="J41" s="524">
        <f t="shared" si="3"/>
        <v>505000</v>
      </c>
      <c r="K41" s="524">
        <f t="shared" si="0"/>
        <v>0.505</v>
      </c>
      <c r="L41" s="448">
        <v>990908</v>
      </c>
      <c r="M41" s="449">
        <v>991099</v>
      </c>
      <c r="N41" s="524">
        <f t="shared" si="7"/>
        <v>-191</v>
      </c>
      <c r="O41" s="524">
        <f t="shared" si="5"/>
        <v>191000</v>
      </c>
      <c r="P41" s="524">
        <f t="shared" si="1"/>
        <v>0.191</v>
      </c>
      <c r="Q41" s="184"/>
    </row>
    <row r="42" spans="1:17" ht="15.75" customHeight="1">
      <c r="A42" s="489">
        <v>30</v>
      </c>
      <c r="B42" s="431" t="s">
        <v>113</v>
      </c>
      <c r="C42" s="495">
        <v>4864935</v>
      </c>
      <c r="D42" s="48" t="s">
        <v>13</v>
      </c>
      <c r="E42" s="49" t="s">
        <v>363</v>
      </c>
      <c r="F42" s="504">
        <v>-1000</v>
      </c>
      <c r="G42" s="448">
        <v>994773</v>
      </c>
      <c r="H42" s="449">
        <v>995811</v>
      </c>
      <c r="I42" s="524">
        <f t="shared" si="6"/>
        <v>-1038</v>
      </c>
      <c r="J42" s="524">
        <f t="shared" si="3"/>
        <v>1038000</v>
      </c>
      <c r="K42" s="524">
        <f t="shared" si="0"/>
        <v>1.038</v>
      </c>
      <c r="L42" s="448">
        <v>995989</v>
      </c>
      <c r="M42" s="449">
        <v>996127</v>
      </c>
      <c r="N42" s="524">
        <f t="shared" si="7"/>
        <v>-138</v>
      </c>
      <c r="O42" s="524">
        <f t="shared" si="5"/>
        <v>138000</v>
      </c>
      <c r="P42" s="524">
        <f t="shared" si="1"/>
        <v>0.138</v>
      </c>
      <c r="Q42" s="232"/>
    </row>
    <row r="43" spans="1:17" ht="15.75" customHeight="1">
      <c r="A43" s="489"/>
      <c r="B43" s="492" t="s">
        <v>46</v>
      </c>
      <c r="C43" s="495"/>
      <c r="D43" s="48"/>
      <c r="E43" s="48"/>
      <c r="F43" s="504"/>
      <c r="G43" s="448"/>
      <c r="H43" s="449"/>
      <c r="I43" s="524"/>
      <c r="J43" s="524"/>
      <c r="K43" s="524"/>
      <c r="L43" s="525"/>
      <c r="M43" s="524"/>
      <c r="N43" s="524"/>
      <c r="O43" s="524"/>
      <c r="P43" s="524"/>
      <c r="Q43" s="184"/>
    </row>
    <row r="44" spans="1:17" ht="15.75" customHeight="1">
      <c r="A44" s="489"/>
      <c r="B44" s="491" t="s">
        <v>19</v>
      </c>
      <c r="C44" s="495"/>
      <c r="D44" s="52"/>
      <c r="E44" s="52"/>
      <c r="F44" s="504"/>
      <c r="G44" s="448"/>
      <c r="H44" s="449"/>
      <c r="I44" s="524"/>
      <c r="J44" s="524"/>
      <c r="K44" s="524"/>
      <c r="L44" s="525"/>
      <c r="M44" s="524"/>
      <c r="N44" s="524"/>
      <c r="O44" s="524"/>
      <c r="P44" s="524"/>
      <c r="Q44" s="184"/>
    </row>
    <row r="45" spans="1:17" ht="15.75" customHeight="1">
      <c r="A45" s="489">
        <v>31</v>
      </c>
      <c r="B45" s="490" t="s">
        <v>20</v>
      </c>
      <c r="C45" s="495">
        <v>4864808</v>
      </c>
      <c r="D45" s="48" t="s">
        <v>13</v>
      </c>
      <c r="E45" s="49" t="s">
        <v>363</v>
      </c>
      <c r="F45" s="504">
        <v>200</v>
      </c>
      <c r="G45" s="448"/>
      <c r="H45" s="449"/>
      <c r="I45" s="524">
        <f>G45-H45</f>
        <v>0</v>
      </c>
      <c r="J45" s="524">
        <f>$F45*I45</f>
        <v>0</v>
      </c>
      <c r="K45" s="524">
        <f>J45/1000000</f>
        <v>0</v>
      </c>
      <c r="L45" s="448"/>
      <c r="M45" s="449"/>
      <c r="N45" s="524">
        <f>L45-M45</f>
        <v>0</v>
      </c>
      <c r="O45" s="524">
        <f>$F45*N45</f>
        <v>0</v>
      </c>
      <c r="P45" s="524">
        <f>O45/1000000</f>
        <v>0</v>
      </c>
      <c r="Q45" s="583" t="s">
        <v>421</v>
      </c>
    </row>
    <row r="46" spans="1:17" ht="15.75" customHeight="1">
      <c r="A46" s="489">
        <v>32</v>
      </c>
      <c r="B46" s="490" t="s">
        <v>21</v>
      </c>
      <c r="C46" s="495">
        <v>4864841</v>
      </c>
      <c r="D46" s="48" t="s">
        <v>13</v>
      </c>
      <c r="E46" s="49" t="s">
        <v>363</v>
      </c>
      <c r="F46" s="504">
        <v>1000</v>
      </c>
      <c r="G46" s="448">
        <v>13198</v>
      </c>
      <c r="H46" s="449">
        <v>13121</v>
      </c>
      <c r="I46" s="524">
        <f t="shared" si="6"/>
        <v>77</v>
      </c>
      <c r="J46" s="524">
        <f t="shared" si="3"/>
        <v>77000</v>
      </c>
      <c r="K46" s="524">
        <f t="shared" si="0"/>
        <v>0.077</v>
      </c>
      <c r="L46" s="448">
        <v>24687</v>
      </c>
      <c r="M46" s="449">
        <v>24542</v>
      </c>
      <c r="N46" s="524">
        <f t="shared" si="7"/>
        <v>145</v>
      </c>
      <c r="O46" s="524">
        <f t="shared" si="5"/>
        <v>145000</v>
      </c>
      <c r="P46" s="524">
        <f t="shared" si="1"/>
        <v>0.145</v>
      </c>
      <c r="Q46" s="184"/>
    </row>
    <row r="47" spans="1:17" ht="15.75" customHeight="1">
      <c r="A47" s="489"/>
      <c r="B47" s="492" t="s">
        <v>123</v>
      </c>
      <c r="C47" s="495"/>
      <c r="D47" s="48"/>
      <c r="E47" s="48"/>
      <c r="F47" s="504"/>
      <c r="G47" s="448"/>
      <c r="H47" s="449"/>
      <c r="I47" s="524"/>
      <c r="J47" s="524"/>
      <c r="K47" s="524"/>
      <c r="L47" s="525"/>
      <c r="M47" s="524"/>
      <c r="N47" s="524"/>
      <c r="O47" s="524"/>
      <c r="P47" s="524"/>
      <c r="Q47" s="184"/>
    </row>
    <row r="48" spans="1:17" ht="15.75" customHeight="1">
      <c r="A48" s="489">
        <v>33</v>
      </c>
      <c r="B48" s="490" t="s">
        <v>124</v>
      </c>
      <c r="C48" s="495">
        <v>4865134</v>
      </c>
      <c r="D48" s="48" t="s">
        <v>13</v>
      </c>
      <c r="E48" s="49" t="s">
        <v>363</v>
      </c>
      <c r="F48" s="504">
        <v>100</v>
      </c>
      <c r="G48" s="448">
        <v>92317</v>
      </c>
      <c r="H48" s="449">
        <v>90328</v>
      </c>
      <c r="I48" s="524">
        <f t="shared" si="6"/>
        <v>1989</v>
      </c>
      <c r="J48" s="524">
        <f t="shared" si="3"/>
        <v>198900</v>
      </c>
      <c r="K48" s="524">
        <f t="shared" si="0"/>
        <v>0.1989</v>
      </c>
      <c r="L48" s="448">
        <v>1707</v>
      </c>
      <c r="M48" s="449">
        <v>1707</v>
      </c>
      <c r="N48" s="524">
        <f t="shared" si="7"/>
        <v>0</v>
      </c>
      <c r="O48" s="524">
        <f t="shared" si="5"/>
        <v>0</v>
      </c>
      <c r="P48" s="524">
        <f t="shared" si="1"/>
        <v>0</v>
      </c>
      <c r="Q48" s="184"/>
    </row>
    <row r="49" spans="1:17" ht="15.75" customHeight="1" thickBot="1">
      <c r="A49" s="493">
        <v>34</v>
      </c>
      <c r="B49" s="432" t="s">
        <v>125</v>
      </c>
      <c r="C49" s="496">
        <v>4865135</v>
      </c>
      <c r="D49" s="57" t="s">
        <v>13</v>
      </c>
      <c r="E49" s="55" t="s">
        <v>363</v>
      </c>
      <c r="F49" s="506">
        <v>100</v>
      </c>
      <c r="G49" s="453">
        <v>54266</v>
      </c>
      <c r="H49" s="454">
        <v>51394</v>
      </c>
      <c r="I49" s="526">
        <f t="shared" si="6"/>
        <v>2872</v>
      </c>
      <c r="J49" s="526">
        <f t="shared" si="3"/>
        <v>287200</v>
      </c>
      <c r="K49" s="526">
        <f t="shared" si="0"/>
        <v>0.2872</v>
      </c>
      <c r="L49" s="453">
        <v>999577</v>
      </c>
      <c r="M49" s="454">
        <v>999577</v>
      </c>
      <c r="N49" s="526">
        <f t="shared" si="7"/>
        <v>0</v>
      </c>
      <c r="O49" s="526">
        <f t="shared" si="5"/>
        <v>0</v>
      </c>
      <c r="P49" s="526">
        <f t="shared" si="1"/>
        <v>0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2">
        <f>SUM(K8:K49)-K32</f>
        <v>0.4936</v>
      </c>
      <c r="N51" s="19"/>
      <c r="O51" s="19"/>
      <c r="P51" s="532">
        <f>SUM(P8:P49)-P32</f>
        <v>-2.7343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2">
        <f>SUM(K51:K52)</f>
        <v>0.4936</v>
      </c>
      <c r="N53" s="19"/>
      <c r="O53" s="19"/>
      <c r="P53" s="532">
        <f>SUM(P51:P52)</f>
        <v>-2.7343</v>
      </c>
    </row>
    <row r="54" ht="15">
      <c r="F54" s="246"/>
    </row>
    <row r="55" spans="6:17" ht="15">
      <c r="F55" s="246"/>
      <c r="Q55" s="313" t="str">
        <f>NDPL!$Q$1</f>
        <v>FEBRUARY-2012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01/03/12</v>
      </c>
      <c r="H59" s="41" t="str">
        <f>NDPL!H5</f>
        <v>INTIAL READING 01/02/12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01/03/12</v>
      </c>
      <c r="M59" s="41" t="str">
        <f>NDPL!H5</f>
        <v>INTIAL READING 01/02/12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7"/>
      <c r="B61" s="488" t="s">
        <v>130</v>
      </c>
      <c r="C61" s="44"/>
      <c r="D61" s="44"/>
      <c r="E61" s="44"/>
      <c r="F61" s="435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9">
        <v>1</v>
      </c>
      <c r="B62" s="490" t="s">
        <v>16</v>
      </c>
      <c r="C62" s="495">
        <v>4864968</v>
      </c>
      <c r="D62" s="48" t="s">
        <v>13</v>
      </c>
      <c r="E62" s="49" t="s">
        <v>363</v>
      </c>
      <c r="F62" s="504">
        <v>-1000</v>
      </c>
      <c r="G62" s="448">
        <v>997090</v>
      </c>
      <c r="H62" s="449">
        <v>997335</v>
      </c>
      <c r="I62" s="449">
        <f>G62-H62</f>
        <v>-245</v>
      </c>
      <c r="J62" s="449">
        <f>$F62*I62</f>
        <v>245000</v>
      </c>
      <c r="K62" s="449">
        <f>J62/1000000</f>
        <v>0.245</v>
      </c>
      <c r="L62" s="448">
        <v>940297</v>
      </c>
      <c r="M62" s="449">
        <v>940988</v>
      </c>
      <c r="N62" s="449">
        <f>L62-M62</f>
        <v>-691</v>
      </c>
      <c r="O62" s="449">
        <f>$F62*N62</f>
        <v>691000</v>
      </c>
      <c r="P62" s="449">
        <f>O62/1000000</f>
        <v>0.691</v>
      </c>
      <c r="Q62" s="184"/>
    </row>
    <row r="63" spans="1:17" ht="15.75" customHeight="1">
      <c r="A63" s="489">
        <v>2</v>
      </c>
      <c r="B63" s="490" t="s">
        <v>17</v>
      </c>
      <c r="C63" s="495">
        <v>4864980</v>
      </c>
      <c r="D63" s="48" t="s">
        <v>13</v>
      </c>
      <c r="E63" s="49" t="s">
        <v>363</v>
      </c>
      <c r="F63" s="504">
        <v>-1000</v>
      </c>
      <c r="G63" s="448">
        <v>15321</v>
      </c>
      <c r="H63" s="449">
        <v>15449</v>
      </c>
      <c r="I63" s="449">
        <f>G63-H63</f>
        <v>-128</v>
      </c>
      <c r="J63" s="449">
        <f>$F63*I63</f>
        <v>128000</v>
      </c>
      <c r="K63" s="449">
        <f>J63/1000000</f>
        <v>0.128</v>
      </c>
      <c r="L63" s="448">
        <v>958734</v>
      </c>
      <c r="M63" s="449">
        <v>959500</v>
      </c>
      <c r="N63" s="449">
        <f>L63-M63</f>
        <v>-766</v>
      </c>
      <c r="O63" s="449">
        <f>$F63*N63</f>
        <v>766000</v>
      </c>
      <c r="P63" s="449">
        <f>O63/1000000</f>
        <v>0.766</v>
      </c>
      <c r="Q63" s="184"/>
    </row>
    <row r="64" spans="1:17" ht="15.75" customHeight="1">
      <c r="A64" s="489">
        <v>3</v>
      </c>
      <c r="B64" s="490" t="s">
        <v>18</v>
      </c>
      <c r="C64" s="495">
        <v>4864981</v>
      </c>
      <c r="D64" s="48" t="s">
        <v>13</v>
      </c>
      <c r="E64" s="49" t="s">
        <v>363</v>
      </c>
      <c r="F64" s="504">
        <v>-1000</v>
      </c>
      <c r="G64" s="448">
        <v>13264</v>
      </c>
      <c r="H64" s="449">
        <v>13591</v>
      </c>
      <c r="I64" s="449">
        <f>G64-H64</f>
        <v>-327</v>
      </c>
      <c r="J64" s="449">
        <f>$F64*I64</f>
        <v>327000</v>
      </c>
      <c r="K64" s="449">
        <f>J64/1000000</f>
        <v>0.327</v>
      </c>
      <c r="L64" s="448">
        <v>946538</v>
      </c>
      <c r="M64" s="449">
        <v>947179</v>
      </c>
      <c r="N64" s="449">
        <f>L64-M64</f>
        <v>-641</v>
      </c>
      <c r="O64" s="449">
        <f>$F64*N64</f>
        <v>641000</v>
      </c>
      <c r="P64" s="449">
        <f>O64/1000000</f>
        <v>0.641</v>
      </c>
      <c r="Q64" s="184"/>
    </row>
    <row r="65" spans="1:17" ht="15.75" customHeight="1">
      <c r="A65" s="489"/>
      <c r="B65" s="491" t="s">
        <v>131</v>
      </c>
      <c r="C65" s="495"/>
      <c r="D65" s="52"/>
      <c r="E65" s="52"/>
      <c r="F65" s="504"/>
      <c r="G65" s="448"/>
      <c r="H65" s="449"/>
      <c r="I65" s="527"/>
      <c r="J65" s="527"/>
      <c r="K65" s="527"/>
      <c r="L65" s="448"/>
      <c r="M65" s="527"/>
      <c r="N65" s="527"/>
      <c r="O65" s="527"/>
      <c r="P65" s="527"/>
      <c r="Q65" s="184"/>
    </row>
    <row r="66" spans="1:17" ht="15.75" customHeight="1">
      <c r="A66" s="489">
        <v>4</v>
      </c>
      <c r="B66" s="490" t="s">
        <v>132</v>
      </c>
      <c r="C66" s="495">
        <v>4864915</v>
      </c>
      <c r="D66" s="48" t="s">
        <v>13</v>
      </c>
      <c r="E66" s="49" t="s">
        <v>363</v>
      </c>
      <c r="F66" s="504">
        <v>-1000</v>
      </c>
      <c r="G66" s="448">
        <v>952874</v>
      </c>
      <c r="H66" s="449">
        <v>954370</v>
      </c>
      <c r="I66" s="527">
        <f aca="true" t="shared" si="8" ref="I66:I71">G66-H66</f>
        <v>-1496</v>
      </c>
      <c r="J66" s="527">
        <f aca="true" t="shared" si="9" ref="J66:J71">$F66*I66</f>
        <v>1496000</v>
      </c>
      <c r="K66" s="527">
        <f aca="true" t="shared" si="10" ref="K66:K71">J66/1000000</f>
        <v>1.496</v>
      </c>
      <c r="L66" s="448">
        <v>993729</v>
      </c>
      <c r="M66" s="449">
        <v>993729</v>
      </c>
      <c r="N66" s="527">
        <f aca="true" t="shared" si="11" ref="N66:N71">L66-M66</f>
        <v>0</v>
      </c>
      <c r="O66" s="527">
        <f aca="true" t="shared" si="12" ref="O66:O71">$F66*N66</f>
        <v>0</v>
      </c>
      <c r="P66" s="527">
        <f aca="true" t="shared" si="13" ref="P66:P71">O66/1000000</f>
        <v>0</v>
      </c>
      <c r="Q66" s="184"/>
    </row>
    <row r="67" spans="1:17" ht="15.75" customHeight="1">
      <c r="A67" s="489">
        <v>5</v>
      </c>
      <c r="B67" s="490" t="s">
        <v>133</v>
      </c>
      <c r="C67" s="495">
        <v>4864993</v>
      </c>
      <c r="D67" s="48" t="s">
        <v>13</v>
      </c>
      <c r="E67" s="49" t="s">
        <v>363</v>
      </c>
      <c r="F67" s="504">
        <v>-1000</v>
      </c>
      <c r="G67" s="448">
        <v>943653</v>
      </c>
      <c r="H67" s="449">
        <v>945247</v>
      </c>
      <c r="I67" s="527">
        <f t="shared" si="8"/>
        <v>-1594</v>
      </c>
      <c r="J67" s="527">
        <f t="shared" si="9"/>
        <v>1594000</v>
      </c>
      <c r="K67" s="527">
        <f t="shared" si="10"/>
        <v>1.594</v>
      </c>
      <c r="L67" s="448">
        <v>992020</v>
      </c>
      <c r="M67" s="449">
        <v>992020</v>
      </c>
      <c r="N67" s="527">
        <f t="shared" si="11"/>
        <v>0</v>
      </c>
      <c r="O67" s="527">
        <f t="shared" si="12"/>
        <v>0</v>
      </c>
      <c r="P67" s="527">
        <f t="shared" si="13"/>
        <v>0</v>
      </c>
      <c r="Q67" s="184"/>
    </row>
    <row r="68" spans="1:17" ht="15.75" customHeight="1">
      <c r="A68" s="489">
        <v>6</v>
      </c>
      <c r="B68" s="490" t="s">
        <v>134</v>
      </c>
      <c r="C68" s="495">
        <v>4864914</v>
      </c>
      <c r="D68" s="48" t="s">
        <v>13</v>
      </c>
      <c r="E68" s="49" t="s">
        <v>363</v>
      </c>
      <c r="F68" s="504">
        <v>-1000</v>
      </c>
      <c r="G68" s="448">
        <v>1000021</v>
      </c>
      <c r="H68" s="449">
        <v>999647</v>
      </c>
      <c r="I68" s="527">
        <f t="shared" si="8"/>
        <v>374</v>
      </c>
      <c r="J68" s="527">
        <f t="shared" si="9"/>
        <v>-374000</v>
      </c>
      <c r="K68" s="527">
        <f t="shared" si="10"/>
        <v>-0.374</v>
      </c>
      <c r="L68" s="448">
        <v>993735</v>
      </c>
      <c r="M68" s="449">
        <v>993752</v>
      </c>
      <c r="N68" s="527">
        <f t="shared" si="11"/>
        <v>-17</v>
      </c>
      <c r="O68" s="527">
        <f t="shared" si="12"/>
        <v>17000</v>
      </c>
      <c r="P68" s="527">
        <f t="shared" si="13"/>
        <v>0.017</v>
      </c>
      <c r="Q68" s="184" t="s">
        <v>389</v>
      </c>
    </row>
    <row r="69" spans="1:17" ht="15.75" customHeight="1">
      <c r="A69" s="489">
        <v>7</v>
      </c>
      <c r="B69" s="490" t="s">
        <v>135</v>
      </c>
      <c r="C69" s="495">
        <v>4865167</v>
      </c>
      <c r="D69" s="48" t="s">
        <v>13</v>
      </c>
      <c r="E69" s="49" t="s">
        <v>363</v>
      </c>
      <c r="F69" s="504">
        <v>-1000</v>
      </c>
      <c r="G69" s="448">
        <v>1669</v>
      </c>
      <c r="H69" s="449">
        <v>1433</v>
      </c>
      <c r="I69" s="527">
        <f t="shared" si="8"/>
        <v>236</v>
      </c>
      <c r="J69" s="527">
        <f t="shared" si="9"/>
        <v>-236000</v>
      </c>
      <c r="K69" s="527">
        <f t="shared" si="10"/>
        <v>-0.236</v>
      </c>
      <c r="L69" s="448">
        <v>983574</v>
      </c>
      <c r="M69" s="449">
        <v>983819</v>
      </c>
      <c r="N69" s="527">
        <f t="shared" si="11"/>
        <v>-245</v>
      </c>
      <c r="O69" s="527">
        <f t="shared" si="12"/>
        <v>245000</v>
      </c>
      <c r="P69" s="527">
        <f t="shared" si="13"/>
        <v>0.245</v>
      </c>
      <c r="Q69" s="184"/>
    </row>
    <row r="70" spans="1:17" s="92" customFormat="1" ht="15">
      <c r="A70" s="585">
        <v>8</v>
      </c>
      <c r="B70" s="709" t="s">
        <v>136</v>
      </c>
      <c r="C70" s="710">
        <v>4864893</v>
      </c>
      <c r="D70" s="77" t="s">
        <v>13</v>
      </c>
      <c r="E70" s="78" t="s">
        <v>363</v>
      </c>
      <c r="F70" s="586">
        <v>-2000</v>
      </c>
      <c r="G70" s="448">
        <v>998741</v>
      </c>
      <c r="H70" s="449">
        <v>998720</v>
      </c>
      <c r="I70" s="527">
        <f>G70-H70</f>
        <v>21</v>
      </c>
      <c r="J70" s="527">
        <f t="shared" si="9"/>
        <v>-42000</v>
      </c>
      <c r="K70" s="527">
        <f t="shared" si="10"/>
        <v>-0.042</v>
      </c>
      <c r="L70" s="448">
        <v>989967</v>
      </c>
      <c r="M70" s="449">
        <v>990007</v>
      </c>
      <c r="N70" s="527">
        <f>L70-M70</f>
        <v>-40</v>
      </c>
      <c r="O70" s="527">
        <f t="shared" si="12"/>
        <v>80000</v>
      </c>
      <c r="P70" s="527">
        <f t="shared" si="13"/>
        <v>0.08</v>
      </c>
      <c r="Q70" s="587"/>
    </row>
    <row r="71" spans="1:17" ht="15.75" customHeight="1">
      <c r="A71" s="489">
        <v>9</v>
      </c>
      <c r="B71" s="490" t="s">
        <v>137</v>
      </c>
      <c r="C71" s="495">
        <v>4864918</v>
      </c>
      <c r="D71" s="48" t="s">
        <v>13</v>
      </c>
      <c r="E71" s="49" t="s">
        <v>363</v>
      </c>
      <c r="F71" s="504">
        <v>-1000</v>
      </c>
      <c r="G71" s="448"/>
      <c r="H71" s="449"/>
      <c r="I71" s="527">
        <f t="shared" si="8"/>
        <v>0</v>
      </c>
      <c r="J71" s="527">
        <f t="shared" si="9"/>
        <v>0</v>
      </c>
      <c r="K71" s="527">
        <f t="shared" si="10"/>
        <v>0</v>
      </c>
      <c r="L71" s="448"/>
      <c r="M71" s="449"/>
      <c r="N71" s="527">
        <f t="shared" si="11"/>
        <v>0</v>
      </c>
      <c r="O71" s="527">
        <f t="shared" si="12"/>
        <v>0</v>
      </c>
      <c r="P71" s="527">
        <f t="shared" si="13"/>
        <v>0</v>
      </c>
      <c r="Q71" s="184" t="s">
        <v>421</v>
      </c>
    </row>
    <row r="72" spans="1:17" ht="15.75" customHeight="1">
      <c r="A72" s="489"/>
      <c r="B72" s="492" t="s">
        <v>138</v>
      </c>
      <c r="C72" s="495"/>
      <c r="D72" s="48"/>
      <c r="E72" s="48"/>
      <c r="F72" s="504"/>
      <c r="G72" s="448"/>
      <c r="H72" s="449"/>
      <c r="I72" s="527"/>
      <c r="J72" s="527"/>
      <c r="K72" s="527"/>
      <c r="L72" s="448"/>
      <c r="M72" s="527"/>
      <c r="N72" s="527"/>
      <c r="O72" s="527"/>
      <c r="P72" s="527"/>
      <c r="Q72" s="184"/>
    </row>
    <row r="73" spans="1:17" ht="15.75" customHeight="1">
      <c r="A73" s="489">
        <v>10</v>
      </c>
      <c r="B73" s="490" t="s">
        <v>139</v>
      </c>
      <c r="C73" s="495">
        <v>4864916</v>
      </c>
      <c r="D73" s="48" t="s">
        <v>13</v>
      </c>
      <c r="E73" s="49" t="s">
        <v>363</v>
      </c>
      <c r="F73" s="504">
        <v>-1000</v>
      </c>
      <c r="G73" s="448">
        <v>12498</v>
      </c>
      <c r="H73" s="449">
        <v>12555</v>
      </c>
      <c r="I73" s="527">
        <f>G73-H73</f>
        <v>-57</v>
      </c>
      <c r="J73" s="527">
        <f>$F73*I73</f>
        <v>57000</v>
      </c>
      <c r="K73" s="527">
        <f>J73/1000000</f>
        <v>0.057</v>
      </c>
      <c r="L73" s="448">
        <v>956837</v>
      </c>
      <c r="M73" s="449">
        <v>957070</v>
      </c>
      <c r="N73" s="527">
        <f>L73-M73</f>
        <v>-233</v>
      </c>
      <c r="O73" s="527">
        <f>$F73*N73</f>
        <v>233000</v>
      </c>
      <c r="P73" s="529">
        <f>O73/1000000</f>
        <v>0.233</v>
      </c>
      <c r="Q73" s="184"/>
    </row>
    <row r="74" spans="1:17" ht="15.75" customHeight="1">
      <c r="A74" s="489">
        <v>11</v>
      </c>
      <c r="B74" s="490" t="s">
        <v>140</v>
      </c>
      <c r="C74" s="495">
        <v>4864917</v>
      </c>
      <c r="D74" s="48" t="s">
        <v>13</v>
      </c>
      <c r="E74" s="49" t="s">
        <v>363</v>
      </c>
      <c r="F74" s="504">
        <v>-1000</v>
      </c>
      <c r="G74" s="448">
        <v>966754</v>
      </c>
      <c r="H74" s="449">
        <v>967427</v>
      </c>
      <c r="I74" s="527">
        <f>G74-H74</f>
        <v>-673</v>
      </c>
      <c r="J74" s="527">
        <f>$F74*I74</f>
        <v>673000</v>
      </c>
      <c r="K74" s="527">
        <f>J74/1000000</f>
        <v>0.673</v>
      </c>
      <c r="L74" s="448">
        <v>900587</v>
      </c>
      <c r="M74" s="449">
        <v>902312</v>
      </c>
      <c r="N74" s="527">
        <f>L74-M74</f>
        <v>-1725</v>
      </c>
      <c r="O74" s="527">
        <f>$F74*N74</f>
        <v>1725000</v>
      </c>
      <c r="P74" s="529">
        <f>O74/1000000</f>
        <v>1.725</v>
      </c>
      <c r="Q74" s="184"/>
    </row>
    <row r="75" spans="1:17" ht="15.75" customHeight="1">
      <c r="A75" s="489"/>
      <c r="B75" s="491" t="s">
        <v>141</v>
      </c>
      <c r="C75" s="495"/>
      <c r="D75" s="52"/>
      <c r="E75" s="52"/>
      <c r="F75" s="504"/>
      <c r="G75" s="448"/>
      <c r="H75" s="449"/>
      <c r="I75" s="527"/>
      <c r="J75" s="527"/>
      <c r="K75" s="527"/>
      <c r="L75" s="448"/>
      <c r="M75" s="527"/>
      <c r="N75" s="527"/>
      <c r="O75" s="527"/>
      <c r="P75" s="527"/>
      <c r="Q75" s="184"/>
    </row>
    <row r="76" spans="1:17" ht="15.75" customHeight="1">
      <c r="A76" s="489">
        <v>12</v>
      </c>
      <c r="B76" s="490" t="s">
        <v>142</v>
      </c>
      <c r="C76" s="495">
        <v>4865053</v>
      </c>
      <c r="D76" s="48" t="s">
        <v>13</v>
      </c>
      <c r="E76" s="49" t="s">
        <v>363</v>
      </c>
      <c r="F76" s="504">
        <v>-1000</v>
      </c>
      <c r="G76" s="448">
        <v>21368</v>
      </c>
      <c r="H76" s="449">
        <v>21368</v>
      </c>
      <c r="I76" s="527">
        <f>G76-H76</f>
        <v>0</v>
      </c>
      <c r="J76" s="527">
        <f>$F76*I76</f>
        <v>0</v>
      </c>
      <c r="K76" s="527">
        <f>J76/1000000</f>
        <v>0</v>
      </c>
      <c r="L76" s="448">
        <v>28992</v>
      </c>
      <c r="M76" s="449">
        <v>28060</v>
      </c>
      <c r="N76" s="527">
        <f>L76-M76</f>
        <v>932</v>
      </c>
      <c r="O76" s="527">
        <f>$F76*N76</f>
        <v>-932000</v>
      </c>
      <c r="P76" s="527">
        <f>O76/1000000</f>
        <v>-0.932</v>
      </c>
      <c r="Q76" s="184"/>
    </row>
    <row r="77" spans="1:17" ht="15.75" customHeight="1">
      <c r="A77" s="489">
        <v>13</v>
      </c>
      <c r="B77" s="490" t="s">
        <v>143</v>
      </c>
      <c r="C77" s="495">
        <v>4864986</v>
      </c>
      <c r="D77" s="48" t="s">
        <v>13</v>
      </c>
      <c r="E77" s="49" t="s">
        <v>363</v>
      </c>
      <c r="F77" s="504">
        <v>-1000</v>
      </c>
      <c r="G77" s="448">
        <v>19203</v>
      </c>
      <c r="H77" s="449">
        <v>19177</v>
      </c>
      <c r="I77" s="449">
        <f>G77-H77</f>
        <v>26</v>
      </c>
      <c r="J77" s="449">
        <f>$F77*I77</f>
        <v>-26000</v>
      </c>
      <c r="K77" s="449">
        <f>J77/1000000</f>
        <v>-0.026</v>
      </c>
      <c r="L77" s="448">
        <v>36544</v>
      </c>
      <c r="M77" s="449">
        <v>36502</v>
      </c>
      <c r="N77" s="449">
        <f>L77-M77</f>
        <v>42</v>
      </c>
      <c r="O77" s="449">
        <f>$F77*N77</f>
        <v>-42000</v>
      </c>
      <c r="P77" s="449">
        <f>O77/1000000</f>
        <v>-0.042</v>
      </c>
      <c r="Q77" s="184"/>
    </row>
    <row r="78" spans="1:17" ht="15.75" customHeight="1">
      <c r="A78" s="489"/>
      <c r="B78" s="492" t="s">
        <v>148</v>
      </c>
      <c r="C78" s="495"/>
      <c r="D78" s="48"/>
      <c r="E78" s="48"/>
      <c r="F78" s="504"/>
      <c r="G78" s="528"/>
      <c r="H78" s="449"/>
      <c r="I78" s="449"/>
      <c r="J78" s="449"/>
      <c r="K78" s="449"/>
      <c r="L78" s="528"/>
      <c r="M78" s="449"/>
      <c r="N78" s="449"/>
      <c r="O78" s="449"/>
      <c r="P78" s="449"/>
      <c r="Q78" s="184"/>
    </row>
    <row r="79" spans="1:17" ht="15.75" customHeight="1" thickBot="1">
      <c r="A79" s="493">
        <v>14</v>
      </c>
      <c r="B79" s="494" t="s">
        <v>149</v>
      </c>
      <c r="C79" s="496">
        <v>4902528</v>
      </c>
      <c r="D79" s="113" t="s">
        <v>13</v>
      </c>
      <c r="E79" s="55" t="s">
        <v>363</v>
      </c>
      <c r="F79" s="506">
        <v>100</v>
      </c>
      <c r="G79" s="453">
        <v>11525</v>
      </c>
      <c r="H79" s="454">
        <v>11525</v>
      </c>
      <c r="I79" s="454">
        <f>G79-H79</f>
        <v>0</v>
      </c>
      <c r="J79" s="454">
        <f>$F79*I79</f>
        <v>0</v>
      </c>
      <c r="K79" s="454">
        <f>J79/1000000</f>
        <v>0</v>
      </c>
      <c r="L79" s="453">
        <v>4086</v>
      </c>
      <c r="M79" s="454">
        <v>4086</v>
      </c>
      <c r="N79" s="454">
        <f>L79-M79</f>
        <v>0</v>
      </c>
      <c r="O79" s="454">
        <f>$F79*N79</f>
        <v>0</v>
      </c>
      <c r="P79" s="454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3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86">
        <f>SUM(K62:K79)</f>
        <v>3.842</v>
      </c>
      <c r="L81" s="21"/>
      <c r="N81" s="19"/>
      <c r="O81" s="19"/>
      <c r="P81" s="486">
        <f>SUM(P62:P79)</f>
        <v>3.424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86">
        <f>SUM(K81:K82)</f>
        <v>3.842</v>
      </c>
      <c r="L83" s="21"/>
      <c r="N83" s="19"/>
      <c r="O83" s="19"/>
      <c r="P83" s="486">
        <f>SUM(P81:P82)</f>
        <v>3.424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FEBRUARY-2012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01/03/12</v>
      </c>
      <c r="H88" s="41" t="str">
        <f>NDPL!H5</f>
        <v>INTIAL READING 01/02/12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01/03/12</v>
      </c>
      <c r="M88" s="41" t="str">
        <f>NDPL!H5</f>
        <v>INTIAL READING 01/02/12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6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7"/>
      <c r="B90" s="498" t="s">
        <v>35</v>
      </c>
      <c r="C90" s="499"/>
      <c r="D90" s="104"/>
      <c r="E90" s="114"/>
      <c r="F90" s="437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9">
        <v>1</v>
      </c>
      <c r="B91" s="490" t="s">
        <v>36</v>
      </c>
      <c r="C91" s="495">
        <v>4864889</v>
      </c>
      <c r="D91" s="48" t="s">
        <v>13</v>
      </c>
      <c r="E91" s="49" t="s">
        <v>363</v>
      </c>
      <c r="F91" s="504">
        <v>-1000</v>
      </c>
      <c r="G91" s="448">
        <v>991381</v>
      </c>
      <c r="H91" s="449">
        <v>991268</v>
      </c>
      <c r="I91" s="524">
        <f>G91-H91</f>
        <v>113</v>
      </c>
      <c r="J91" s="524">
        <f aca="true" t="shared" si="14" ref="J91:J101">$F91*I91</f>
        <v>-113000</v>
      </c>
      <c r="K91" s="524">
        <f aca="true" t="shared" si="15" ref="K91:K101">J91/1000000</f>
        <v>-0.113</v>
      </c>
      <c r="L91" s="448">
        <v>998460</v>
      </c>
      <c r="M91" s="449">
        <v>998460</v>
      </c>
      <c r="N91" s="449">
        <f>L91-M91</f>
        <v>0</v>
      </c>
      <c r="O91" s="449">
        <f aca="true" t="shared" si="16" ref="O91:O101">$F91*N91</f>
        <v>0</v>
      </c>
      <c r="P91" s="449">
        <f aca="true" t="shared" si="17" ref="P91:P101">O91/1000000</f>
        <v>0</v>
      </c>
      <c r="Q91" s="184"/>
    </row>
    <row r="92" spans="1:17" ht="15.75" customHeight="1">
      <c r="A92" s="489">
        <v>2</v>
      </c>
      <c r="B92" s="490" t="s">
        <v>37</v>
      </c>
      <c r="C92" s="495">
        <v>5128405</v>
      </c>
      <c r="D92" s="48" t="s">
        <v>13</v>
      </c>
      <c r="E92" s="49" t="s">
        <v>363</v>
      </c>
      <c r="F92" s="504">
        <v>-500</v>
      </c>
      <c r="G92" s="448">
        <v>999877</v>
      </c>
      <c r="H92" s="449">
        <v>999734</v>
      </c>
      <c r="I92" s="356">
        <f aca="true" t="shared" si="18" ref="I92:I98">G92-H92</f>
        <v>143</v>
      </c>
      <c r="J92" s="356">
        <f t="shared" si="14"/>
        <v>-71500</v>
      </c>
      <c r="K92" s="356">
        <f t="shared" si="15"/>
        <v>-0.0715</v>
      </c>
      <c r="L92" s="448">
        <v>999839</v>
      </c>
      <c r="M92" s="449">
        <v>999839</v>
      </c>
      <c r="N92" s="449">
        <f aca="true" t="shared" si="19" ref="N92:N98">L92-M92</f>
        <v>0</v>
      </c>
      <c r="O92" s="449">
        <f t="shared" si="16"/>
        <v>0</v>
      </c>
      <c r="P92" s="449">
        <f t="shared" si="17"/>
        <v>0</v>
      </c>
      <c r="Q92" s="184"/>
    </row>
    <row r="93" spans="1:17" ht="15.75" customHeight="1">
      <c r="A93" s="489"/>
      <c r="B93" s="492" t="s">
        <v>397</v>
      </c>
      <c r="C93" s="495"/>
      <c r="D93" s="48"/>
      <c r="E93" s="49"/>
      <c r="F93" s="504"/>
      <c r="G93" s="530"/>
      <c r="H93" s="524"/>
      <c r="I93" s="524"/>
      <c r="J93" s="524"/>
      <c r="K93" s="524"/>
      <c r="L93" s="448"/>
      <c r="M93" s="449"/>
      <c r="N93" s="449"/>
      <c r="O93" s="449"/>
      <c r="P93" s="449"/>
      <c r="Q93" s="184"/>
    </row>
    <row r="94" spans="1:17" ht="15">
      <c r="A94" s="489">
        <v>3</v>
      </c>
      <c r="B94" s="431" t="s">
        <v>115</v>
      </c>
      <c r="C94" s="495">
        <v>4865136</v>
      </c>
      <c r="D94" s="52" t="s">
        <v>13</v>
      </c>
      <c r="E94" s="49" t="s">
        <v>363</v>
      </c>
      <c r="F94" s="504">
        <v>-200</v>
      </c>
      <c r="G94" s="448">
        <v>22606</v>
      </c>
      <c r="H94" s="449">
        <v>21822</v>
      </c>
      <c r="I94" s="524">
        <f>G94-H94</f>
        <v>784</v>
      </c>
      <c r="J94" s="524">
        <f t="shared" si="14"/>
        <v>-156800</v>
      </c>
      <c r="K94" s="524">
        <f t="shared" si="15"/>
        <v>-0.1568</v>
      </c>
      <c r="L94" s="448">
        <v>62452</v>
      </c>
      <c r="M94" s="449">
        <v>62357</v>
      </c>
      <c r="N94" s="449">
        <f>L94-M94</f>
        <v>95</v>
      </c>
      <c r="O94" s="449">
        <f t="shared" si="16"/>
        <v>-19000</v>
      </c>
      <c r="P94" s="452">
        <f t="shared" si="17"/>
        <v>-0.019</v>
      </c>
      <c r="Q94" s="590"/>
    </row>
    <row r="95" spans="1:17" ht="15.75" customHeight="1">
      <c r="A95" s="489">
        <v>4</v>
      </c>
      <c r="B95" s="490" t="s">
        <v>116</v>
      </c>
      <c r="C95" s="495">
        <v>4865137</v>
      </c>
      <c r="D95" s="48" t="s">
        <v>13</v>
      </c>
      <c r="E95" s="49" t="s">
        <v>363</v>
      </c>
      <c r="F95" s="504">
        <v>-100</v>
      </c>
      <c r="G95" s="448">
        <v>32631</v>
      </c>
      <c r="H95" s="449">
        <v>29124</v>
      </c>
      <c r="I95" s="524">
        <f t="shared" si="18"/>
        <v>3507</v>
      </c>
      <c r="J95" s="524">
        <f t="shared" si="14"/>
        <v>-350700</v>
      </c>
      <c r="K95" s="524">
        <f t="shared" si="15"/>
        <v>-0.3507</v>
      </c>
      <c r="L95" s="448">
        <v>121413</v>
      </c>
      <c r="M95" s="449">
        <v>121184</v>
      </c>
      <c r="N95" s="449">
        <f t="shared" si="19"/>
        <v>229</v>
      </c>
      <c r="O95" s="449">
        <f t="shared" si="16"/>
        <v>-22900</v>
      </c>
      <c r="P95" s="449">
        <f t="shared" si="17"/>
        <v>-0.0229</v>
      </c>
      <c r="Q95" s="184"/>
    </row>
    <row r="96" spans="1:17" ht="15">
      <c r="A96" s="489">
        <v>5</v>
      </c>
      <c r="B96" s="490" t="s">
        <v>117</v>
      </c>
      <c r="C96" s="495">
        <v>4865138</v>
      </c>
      <c r="D96" s="48" t="s">
        <v>13</v>
      </c>
      <c r="E96" s="49" t="s">
        <v>363</v>
      </c>
      <c r="F96" s="504">
        <v>-200</v>
      </c>
      <c r="G96" s="451">
        <v>989526</v>
      </c>
      <c r="H96" s="452">
        <v>990177</v>
      </c>
      <c r="I96" s="356">
        <f>G96-H96</f>
        <v>-651</v>
      </c>
      <c r="J96" s="356">
        <f t="shared" si="14"/>
        <v>130200</v>
      </c>
      <c r="K96" s="356">
        <f t="shared" si="15"/>
        <v>0.1302</v>
      </c>
      <c r="L96" s="451">
        <v>4264</v>
      </c>
      <c r="M96" s="452">
        <v>4260</v>
      </c>
      <c r="N96" s="452">
        <f>L96-M96</f>
        <v>4</v>
      </c>
      <c r="O96" s="452">
        <f t="shared" si="16"/>
        <v>-800</v>
      </c>
      <c r="P96" s="452">
        <f t="shared" si="17"/>
        <v>-0.0008</v>
      </c>
      <c r="Q96" s="716"/>
    </row>
    <row r="97" spans="1:17" ht="15">
      <c r="A97" s="489">
        <v>6</v>
      </c>
      <c r="B97" s="490" t="s">
        <v>118</v>
      </c>
      <c r="C97" s="495">
        <v>4865139</v>
      </c>
      <c r="D97" s="48" t="s">
        <v>13</v>
      </c>
      <c r="E97" s="49" t="s">
        <v>363</v>
      </c>
      <c r="F97" s="504">
        <v>-200</v>
      </c>
      <c r="G97" s="448">
        <v>42190</v>
      </c>
      <c r="H97" s="449">
        <v>40654</v>
      </c>
      <c r="I97" s="524">
        <f t="shared" si="18"/>
        <v>1536</v>
      </c>
      <c r="J97" s="524">
        <f t="shared" si="14"/>
        <v>-307200</v>
      </c>
      <c r="K97" s="524">
        <f t="shared" si="15"/>
        <v>-0.3072</v>
      </c>
      <c r="L97" s="448">
        <v>80276</v>
      </c>
      <c r="M97" s="449">
        <v>80160</v>
      </c>
      <c r="N97" s="449">
        <f t="shared" si="19"/>
        <v>116</v>
      </c>
      <c r="O97" s="449">
        <f t="shared" si="16"/>
        <v>-23200</v>
      </c>
      <c r="P97" s="449">
        <f t="shared" si="17"/>
        <v>-0.0232</v>
      </c>
      <c r="Q97" s="707"/>
    </row>
    <row r="98" spans="1:17" ht="15.75" customHeight="1">
      <c r="A98" s="489">
        <v>7</v>
      </c>
      <c r="B98" s="490" t="s">
        <v>119</v>
      </c>
      <c r="C98" s="495">
        <v>4864948</v>
      </c>
      <c r="D98" s="48" t="s">
        <v>13</v>
      </c>
      <c r="E98" s="49" t="s">
        <v>363</v>
      </c>
      <c r="F98" s="504">
        <v>-1000</v>
      </c>
      <c r="G98" s="448">
        <v>67669</v>
      </c>
      <c r="H98" s="449">
        <v>65174</v>
      </c>
      <c r="I98" s="524">
        <f t="shared" si="18"/>
        <v>2495</v>
      </c>
      <c r="J98" s="524">
        <f t="shared" si="14"/>
        <v>-2495000</v>
      </c>
      <c r="K98" s="524">
        <f t="shared" si="15"/>
        <v>-2.495</v>
      </c>
      <c r="L98" s="448">
        <v>232</v>
      </c>
      <c r="M98" s="449">
        <v>232</v>
      </c>
      <c r="N98" s="449">
        <f t="shared" si="19"/>
        <v>0</v>
      </c>
      <c r="O98" s="449">
        <f t="shared" si="16"/>
        <v>0</v>
      </c>
      <c r="P98" s="449">
        <f t="shared" si="17"/>
        <v>0</v>
      </c>
      <c r="Q98" s="184"/>
    </row>
    <row r="99" spans="1:17" ht="15.75" customHeight="1">
      <c r="A99" s="489">
        <v>8</v>
      </c>
      <c r="B99" s="490" t="s">
        <v>393</v>
      </c>
      <c r="C99" s="495">
        <v>4864949</v>
      </c>
      <c r="D99" s="48" t="s">
        <v>13</v>
      </c>
      <c r="E99" s="49" t="s">
        <v>363</v>
      </c>
      <c r="F99" s="504">
        <v>-1000</v>
      </c>
      <c r="G99" s="448">
        <v>3498</v>
      </c>
      <c r="H99" s="449">
        <v>3363</v>
      </c>
      <c r="I99" s="524">
        <f>G99-H99</f>
        <v>135</v>
      </c>
      <c r="J99" s="524">
        <f t="shared" si="14"/>
        <v>-135000</v>
      </c>
      <c r="K99" s="524">
        <f t="shared" si="15"/>
        <v>-0.135</v>
      </c>
      <c r="L99" s="448">
        <v>54</v>
      </c>
      <c r="M99" s="449">
        <v>55</v>
      </c>
      <c r="N99" s="449">
        <f>L99-M99</f>
        <v>-1</v>
      </c>
      <c r="O99" s="449">
        <f t="shared" si="16"/>
        <v>1000</v>
      </c>
      <c r="P99" s="449">
        <f t="shared" si="17"/>
        <v>0.001</v>
      </c>
      <c r="Q99" s="591"/>
    </row>
    <row r="100" spans="1:17" ht="15.75" customHeight="1">
      <c r="A100" s="489">
        <v>9</v>
      </c>
      <c r="B100" s="490" t="s">
        <v>379</v>
      </c>
      <c r="C100" s="495">
        <v>5128434</v>
      </c>
      <c r="D100" s="48" t="s">
        <v>13</v>
      </c>
      <c r="E100" s="49" t="s">
        <v>363</v>
      </c>
      <c r="F100" s="504">
        <v>-800</v>
      </c>
      <c r="G100" s="448">
        <v>996079</v>
      </c>
      <c r="H100" s="449">
        <v>996786</v>
      </c>
      <c r="I100" s="524">
        <f>G100-H100</f>
        <v>-707</v>
      </c>
      <c r="J100" s="524">
        <f t="shared" si="14"/>
        <v>565600</v>
      </c>
      <c r="K100" s="524">
        <f t="shared" si="15"/>
        <v>0.5656</v>
      </c>
      <c r="L100" s="448">
        <v>998437</v>
      </c>
      <c r="M100" s="449">
        <v>998573</v>
      </c>
      <c r="N100" s="449">
        <f>L100-M100</f>
        <v>-136</v>
      </c>
      <c r="O100" s="449">
        <f t="shared" si="16"/>
        <v>108800</v>
      </c>
      <c r="P100" s="449">
        <f t="shared" si="17"/>
        <v>0.1088</v>
      </c>
      <c r="Q100" s="184"/>
    </row>
    <row r="101" spans="1:17" ht="15.75" customHeight="1">
      <c r="A101" s="489">
        <v>10</v>
      </c>
      <c r="B101" s="490" t="s">
        <v>408</v>
      </c>
      <c r="C101" s="495">
        <v>5128445</v>
      </c>
      <c r="D101" s="200" t="s">
        <v>13</v>
      </c>
      <c r="E101" s="316" t="s">
        <v>363</v>
      </c>
      <c r="F101" s="504">
        <v>-800</v>
      </c>
      <c r="G101" s="448">
        <v>1132</v>
      </c>
      <c r="H101" s="449">
        <v>478</v>
      </c>
      <c r="I101" s="524">
        <f>G101-H101</f>
        <v>654</v>
      </c>
      <c r="J101" s="524">
        <f t="shared" si="14"/>
        <v>-523200</v>
      </c>
      <c r="K101" s="524">
        <f t="shared" si="15"/>
        <v>-0.5232</v>
      </c>
      <c r="L101" s="448">
        <v>126</v>
      </c>
      <c r="M101" s="449">
        <v>5</v>
      </c>
      <c r="N101" s="449">
        <f>L101-M101</f>
        <v>121</v>
      </c>
      <c r="O101" s="449">
        <f t="shared" si="16"/>
        <v>-96800</v>
      </c>
      <c r="P101" s="449">
        <f t="shared" si="17"/>
        <v>-0.0968</v>
      </c>
      <c r="Q101" s="184"/>
    </row>
    <row r="102" spans="1:17" ht="15.75" customHeight="1">
      <c r="A102" s="489"/>
      <c r="B102" s="491" t="s">
        <v>398</v>
      </c>
      <c r="C102" s="495"/>
      <c r="D102" s="52"/>
      <c r="E102" s="52"/>
      <c r="F102" s="504"/>
      <c r="G102" s="530"/>
      <c r="H102" s="524"/>
      <c r="I102" s="524"/>
      <c r="J102" s="524"/>
      <c r="K102" s="524"/>
      <c r="L102" s="448"/>
      <c r="M102" s="449"/>
      <c r="N102" s="449"/>
      <c r="O102" s="449"/>
      <c r="P102" s="449"/>
      <c r="Q102" s="184"/>
    </row>
    <row r="103" spans="1:17" ht="15.75" customHeight="1">
      <c r="A103" s="489">
        <v>11</v>
      </c>
      <c r="B103" s="490" t="s">
        <v>120</v>
      </c>
      <c r="C103" s="495">
        <v>4864951</v>
      </c>
      <c r="D103" s="48" t="s">
        <v>13</v>
      </c>
      <c r="E103" s="49" t="s">
        <v>363</v>
      </c>
      <c r="F103" s="504">
        <v>-1000</v>
      </c>
      <c r="G103" s="448">
        <v>998045</v>
      </c>
      <c r="H103" s="449">
        <v>998176</v>
      </c>
      <c r="I103" s="524">
        <f>G103-H103</f>
        <v>-131</v>
      </c>
      <c r="J103" s="524">
        <f aca="true" t="shared" si="20" ref="J103:J110">$F103*I103</f>
        <v>131000</v>
      </c>
      <c r="K103" s="524">
        <f aca="true" t="shared" si="21" ref="K103:K110">J103/1000000</f>
        <v>0.131</v>
      </c>
      <c r="L103" s="448">
        <v>38077</v>
      </c>
      <c r="M103" s="449">
        <v>38051</v>
      </c>
      <c r="N103" s="449">
        <f>L103-M103</f>
        <v>26</v>
      </c>
      <c r="O103" s="449">
        <f aca="true" t="shared" si="22" ref="O103:O110">$F103*N103</f>
        <v>-26000</v>
      </c>
      <c r="P103" s="449">
        <f aca="true" t="shared" si="23" ref="P103:P110">O103/1000000</f>
        <v>-0.026</v>
      </c>
      <c r="Q103" s="184"/>
    </row>
    <row r="104" spans="1:17" ht="15.75" customHeight="1">
      <c r="A104" s="489">
        <v>12</v>
      </c>
      <c r="B104" s="490" t="s">
        <v>121</v>
      </c>
      <c r="C104" s="495">
        <v>4902501</v>
      </c>
      <c r="D104" s="48" t="s">
        <v>13</v>
      </c>
      <c r="E104" s="49" t="s">
        <v>363</v>
      </c>
      <c r="F104" s="504">
        <v>-1333.33</v>
      </c>
      <c r="G104" s="448">
        <v>997835</v>
      </c>
      <c r="H104" s="449">
        <v>997985</v>
      </c>
      <c r="I104" s="356">
        <f>G104-H104</f>
        <v>-150</v>
      </c>
      <c r="J104" s="356">
        <f t="shared" si="20"/>
        <v>199999.5</v>
      </c>
      <c r="K104" s="356">
        <f t="shared" si="21"/>
        <v>0.1999995</v>
      </c>
      <c r="L104" s="448">
        <v>499</v>
      </c>
      <c r="M104" s="449">
        <v>514</v>
      </c>
      <c r="N104" s="452">
        <f>L104-M104</f>
        <v>-15</v>
      </c>
      <c r="O104" s="449">
        <f t="shared" si="22"/>
        <v>19999.949999999997</v>
      </c>
      <c r="P104" s="449">
        <f t="shared" si="23"/>
        <v>0.019999949999999996</v>
      </c>
      <c r="Q104" s="184"/>
    </row>
    <row r="105" spans="1:17" ht="15.75" customHeight="1">
      <c r="A105" s="489"/>
      <c r="B105" s="490"/>
      <c r="C105" s="495"/>
      <c r="D105" s="48"/>
      <c r="E105" s="49"/>
      <c r="F105" s="504"/>
      <c r="G105" s="415"/>
      <c r="H105" s="414"/>
      <c r="I105" s="356"/>
      <c r="J105" s="356"/>
      <c r="K105" s="356"/>
      <c r="L105" s="421"/>
      <c r="M105" s="414"/>
      <c r="N105" s="452"/>
      <c r="O105" s="449"/>
      <c r="P105" s="449"/>
      <c r="Q105" s="184"/>
    </row>
    <row r="106" spans="1:17" ht="15.75" customHeight="1">
      <c r="A106" s="489"/>
      <c r="B106" s="492" t="s">
        <v>122</v>
      </c>
      <c r="C106" s="495"/>
      <c r="D106" s="48"/>
      <c r="E106" s="48"/>
      <c r="F106" s="504"/>
      <c r="G106" s="530"/>
      <c r="H106" s="524"/>
      <c r="I106" s="524"/>
      <c r="J106" s="524"/>
      <c r="K106" s="524"/>
      <c r="L106" s="448"/>
      <c r="M106" s="449"/>
      <c r="N106" s="449"/>
      <c r="O106" s="449"/>
      <c r="P106" s="449"/>
      <c r="Q106" s="184"/>
    </row>
    <row r="107" spans="1:17" ht="15.75" customHeight="1">
      <c r="A107" s="489">
        <v>13</v>
      </c>
      <c r="B107" s="431" t="s">
        <v>48</v>
      </c>
      <c r="C107" s="495">
        <v>4864843</v>
      </c>
      <c r="D107" s="52" t="s">
        <v>13</v>
      </c>
      <c r="E107" s="49" t="s">
        <v>363</v>
      </c>
      <c r="F107" s="504">
        <v>-1000</v>
      </c>
      <c r="G107" s="448">
        <v>701</v>
      </c>
      <c r="H107" s="449">
        <v>728</v>
      </c>
      <c r="I107" s="524">
        <f>G107-H107</f>
        <v>-27</v>
      </c>
      <c r="J107" s="524">
        <f t="shared" si="20"/>
        <v>27000</v>
      </c>
      <c r="K107" s="524">
        <f t="shared" si="21"/>
        <v>0.027</v>
      </c>
      <c r="L107" s="448">
        <v>16325</v>
      </c>
      <c r="M107" s="449">
        <v>16290</v>
      </c>
      <c r="N107" s="449">
        <f>L107-M107</f>
        <v>35</v>
      </c>
      <c r="O107" s="449">
        <f t="shared" si="22"/>
        <v>-35000</v>
      </c>
      <c r="P107" s="449">
        <f t="shared" si="23"/>
        <v>-0.035</v>
      </c>
      <c r="Q107" s="184"/>
    </row>
    <row r="108" spans="1:17" ht="15.75" customHeight="1">
      <c r="A108" s="489">
        <v>14</v>
      </c>
      <c r="B108" s="490" t="s">
        <v>49</v>
      </c>
      <c r="C108" s="495">
        <v>4864844</v>
      </c>
      <c r="D108" s="48" t="s">
        <v>13</v>
      </c>
      <c r="E108" s="49" t="s">
        <v>363</v>
      </c>
      <c r="F108" s="504">
        <v>-1000</v>
      </c>
      <c r="G108" s="448">
        <v>999317</v>
      </c>
      <c r="H108" s="449">
        <v>999284</v>
      </c>
      <c r="I108" s="524">
        <f>G108-H108</f>
        <v>33</v>
      </c>
      <c r="J108" s="524">
        <f t="shared" si="20"/>
        <v>-33000</v>
      </c>
      <c r="K108" s="524">
        <f t="shared" si="21"/>
        <v>-0.033</v>
      </c>
      <c r="L108" s="448">
        <v>3073</v>
      </c>
      <c r="M108" s="449">
        <v>3039</v>
      </c>
      <c r="N108" s="449">
        <f>L108-M108</f>
        <v>34</v>
      </c>
      <c r="O108" s="449">
        <f t="shared" si="22"/>
        <v>-34000</v>
      </c>
      <c r="P108" s="449">
        <f t="shared" si="23"/>
        <v>-0.034</v>
      </c>
      <c r="Q108" s="184"/>
    </row>
    <row r="109" spans="1:17" ht="15.75" customHeight="1">
      <c r="A109" s="489"/>
      <c r="B109" s="492" t="s">
        <v>50</v>
      </c>
      <c r="C109" s="495"/>
      <c r="D109" s="48"/>
      <c r="E109" s="48"/>
      <c r="F109" s="504"/>
      <c r="G109" s="530"/>
      <c r="H109" s="524"/>
      <c r="I109" s="524"/>
      <c r="J109" s="524"/>
      <c r="K109" s="524"/>
      <c r="L109" s="448"/>
      <c r="M109" s="449"/>
      <c r="N109" s="449"/>
      <c r="O109" s="449"/>
      <c r="P109" s="449"/>
      <c r="Q109" s="184"/>
    </row>
    <row r="110" spans="1:17" ht="15.75" customHeight="1">
      <c r="A110" s="489">
        <v>15</v>
      </c>
      <c r="B110" s="490" t="s">
        <v>87</v>
      </c>
      <c r="C110" s="495">
        <v>4865169</v>
      </c>
      <c r="D110" s="48" t="s">
        <v>13</v>
      </c>
      <c r="E110" s="49" t="s">
        <v>363</v>
      </c>
      <c r="F110" s="504">
        <v>-1000</v>
      </c>
      <c r="G110" s="448">
        <v>1144</v>
      </c>
      <c r="H110" s="449">
        <v>1033</v>
      </c>
      <c r="I110" s="524">
        <f>G110-H110</f>
        <v>111</v>
      </c>
      <c r="J110" s="524">
        <f t="shared" si="20"/>
        <v>-111000</v>
      </c>
      <c r="K110" s="524">
        <f t="shared" si="21"/>
        <v>-0.111</v>
      </c>
      <c r="L110" s="448">
        <v>56115</v>
      </c>
      <c r="M110" s="449">
        <v>55923</v>
      </c>
      <c r="N110" s="449">
        <f>L110-M110</f>
        <v>192</v>
      </c>
      <c r="O110" s="449">
        <f t="shared" si="22"/>
        <v>-192000</v>
      </c>
      <c r="P110" s="449">
        <f t="shared" si="23"/>
        <v>-0.192</v>
      </c>
      <c r="Q110" s="184"/>
    </row>
    <row r="111" spans="1:17" ht="15.75" customHeight="1">
      <c r="A111" s="489"/>
      <c r="B111" s="491" t="s">
        <v>54</v>
      </c>
      <c r="C111" s="471"/>
      <c r="D111" s="52"/>
      <c r="E111" s="52"/>
      <c r="F111" s="504"/>
      <c r="G111" s="530"/>
      <c r="H111" s="531"/>
      <c r="I111" s="531"/>
      <c r="J111" s="531"/>
      <c r="K111" s="524"/>
      <c r="L111" s="451"/>
      <c r="M111" s="527"/>
      <c r="N111" s="527"/>
      <c r="O111" s="527"/>
      <c r="P111" s="449"/>
      <c r="Q111" s="231"/>
    </row>
    <row r="112" spans="1:17" ht="15.75" customHeight="1">
      <c r="A112" s="489"/>
      <c r="B112" s="491" t="s">
        <v>55</v>
      </c>
      <c r="C112" s="471"/>
      <c r="D112" s="52"/>
      <c r="E112" s="52"/>
      <c r="F112" s="504"/>
      <c r="G112" s="530"/>
      <c r="H112" s="531"/>
      <c r="I112" s="531"/>
      <c r="J112" s="531"/>
      <c r="K112" s="524"/>
      <c r="L112" s="451"/>
      <c r="M112" s="527"/>
      <c r="N112" s="527"/>
      <c r="O112" s="527"/>
      <c r="P112" s="449"/>
      <c r="Q112" s="231"/>
    </row>
    <row r="113" spans="1:17" ht="15.75" customHeight="1">
      <c r="A113" s="497"/>
      <c r="B113" s="500" t="s">
        <v>68</v>
      </c>
      <c r="C113" s="495"/>
      <c r="D113" s="52"/>
      <c r="E113" s="52"/>
      <c r="F113" s="504"/>
      <c r="G113" s="530"/>
      <c r="H113" s="524"/>
      <c r="I113" s="524"/>
      <c r="J113" s="524"/>
      <c r="K113" s="524"/>
      <c r="L113" s="451"/>
      <c r="M113" s="449"/>
      <c r="N113" s="449"/>
      <c r="O113" s="449"/>
      <c r="P113" s="449"/>
      <c r="Q113" s="231"/>
    </row>
    <row r="114" spans="1:17" ht="24" customHeight="1">
      <c r="A114" s="489">
        <v>16</v>
      </c>
      <c r="B114" s="501" t="s">
        <v>69</v>
      </c>
      <c r="C114" s="495">
        <v>4865091</v>
      </c>
      <c r="D114" s="48" t="s">
        <v>13</v>
      </c>
      <c r="E114" s="49" t="s">
        <v>363</v>
      </c>
      <c r="F114" s="504">
        <v>-500</v>
      </c>
      <c r="G114" s="448">
        <v>5110</v>
      </c>
      <c r="H114" s="449">
        <v>5102</v>
      </c>
      <c r="I114" s="524">
        <f>G114-H114</f>
        <v>8</v>
      </c>
      <c r="J114" s="524">
        <f>$F114*I114</f>
        <v>-4000</v>
      </c>
      <c r="K114" s="524">
        <f>J114/1000000</f>
        <v>-0.004</v>
      </c>
      <c r="L114" s="448">
        <v>22767</v>
      </c>
      <c r="M114" s="449">
        <v>22588</v>
      </c>
      <c r="N114" s="449">
        <f>L114-M114</f>
        <v>179</v>
      </c>
      <c r="O114" s="449">
        <f>$F114*N114</f>
        <v>-89500</v>
      </c>
      <c r="P114" s="449">
        <f>O114/1000000</f>
        <v>-0.0895</v>
      </c>
      <c r="Q114" s="590"/>
    </row>
    <row r="115" spans="1:17" ht="15.75" customHeight="1">
      <c r="A115" s="489">
        <v>17</v>
      </c>
      <c r="B115" s="501" t="s">
        <v>70</v>
      </c>
      <c r="C115" s="495">
        <v>4902530</v>
      </c>
      <c r="D115" s="48" t="s">
        <v>13</v>
      </c>
      <c r="E115" s="49" t="s">
        <v>363</v>
      </c>
      <c r="F115" s="504">
        <v>-500</v>
      </c>
      <c r="G115" s="448">
        <v>3290</v>
      </c>
      <c r="H115" s="449">
        <v>3282</v>
      </c>
      <c r="I115" s="524">
        <f aca="true" t="shared" si="24" ref="I115:I127">G115-H115</f>
        <v>8</v>
      </c>
      <c r="J115" s="524">
        <f aca="true" t="shared" si="25" ref="J115:J131">$F115*I115</f>
        <v>-4000</v>
      </c>
      <c r="K115" s="524">
        <f aca="true" t="shared" si="26" ref="K115:K131">J115/1000000</f>
        <v>-0.004</v>
      </c>
      <c r="L115" s="448">
        <v>20803</v>
      </c>
      <c r="M115" s="449">
        <v>20697</v>
      </c>
      <c r="N115" s="449">
        <f aca="true" t="shared" si="27" ref="N115:N127">L115-M115</f>
        <v>106</v>
      </c>
      <c r="O115" s="449">
        <f aca="true" t="shared" si="28" ref="O115:O131">$F115*N115</f>
        <v>-53000</v>
      </c>
      <c r="P115" s="449">
        <f aca="true" t="shared" si="29" ref="P115:P131">O115/1000000</f>
        <v>-0.053</v>
      </c>
      <c r="Q115" s="184"/>
    </row>
    <row r="116" spans="1:17" ht="15.75" customHeight="1">
      <c r="A116" s="489">
        <v>18</v>
      </c>
      <c r="B116" s="501" t="s">
        <v>71</v>
      </c>
      <c r="C116" s="495">
        <v>4902531</v>
      </c>
      <c r="D116" s="48" t="s">
        <v>13</v>
      </c>
      <c r="E116" s="49" t="s">
        <v>363</v>
      </c>
      <c r="F116" s="504">
        <v>-500</v>
      </c>
      <c r="G116" s="448">
        <v>3296</v>
      </c>
      <c r="H116" s="449">
        <v>3290</v>
      </c>
      <c r="I116" s="524">
        <f t="shared" si="24"/>
        <v>6</v>
      </c>
      <c r="J116" s="524">
        <f t="shared" si="25"/>
        <v>-3000</v>
      </c>
      <c r="K116" s="524">
        <f t="shared" si="26"/>
        <v>-0.003</v>
      </c>
      <c r="L116" s="448">
        <v>13973</v>
      </c>
      <c r="M116" s="449">
        <v>13919</v>
      </c>
      <c r="N116" s="449">
        <f t="shared" si="27"/>
        <v>54</v>
      </c>
      <c r="O116" s="449">
        <f t="shared" si="28"/>
        <v>-27000</v>
      </c>
      <c r="P116" s="449">
        <f t="shared" si="29"/>
        <v>-0.027</v>
      </c>
      <c r="Q116" s="184"/>
    </row>
    <row r="117" spans="1:17" ht="15.75" customHeight="1">
      <c r="A117" s="489">
        <v>19</v>
      </c>
      <c r="B117" s="501" t="s">
        <v>72</v>
      </c>
      <c r="C117" s="495">
        <v>4902532</v>
      </c>
      <c r="D117" s="48" t="s">
        <v>13</v>
      </c>
      <c r="E117" s="49" t="s">
        <v>363</v>
      </c>
      <c r="F117" s="504">
        <v>-500</v>
      </c>
      <c r="G117" s="448">
        <v>3237</v>
      </c>
      <c r="H117" s="449">
        <v>3234</v>
      </c>
      <c r="I117" s="524">
        <f t="shared" si="24"/>
        <v>3</v>
      </c>
      <c r="J117" s="524">
        <f t="shared" si="25"/>
        <v>-1500</v>
      </c>
      <c r="K117" s="524">
        <f t="shared" si="26"/>
        <v>-0.0015</v>
      </c>
      <c r="L117" s="448">
        <v>16305</v>
      </c>
      <c r="M117" s="449">
        <v>16209</v>
      </c>
      <c r="N117" s="449">
        <f t="shared" si="27"/>
        <v>96</v>
      </c>
      <c r="O117" s="449">
        <f t="shared" si="28"/>
        <v>-48000</v>
      </c>
      <c r="P117" s="449">
        <f t="shared" si="29"/>
        <v>-0.048</v>
      </c>
      <c r="Q117" s="184"/>
    </row>
    <row r="118" spans="1:17" ht="15.75" customHeight="1">
      <c r="A118" s="489"/>
      <c r="B118" s="500" t="s">
        <v>35</v>
      </c>
      <c r="C118" s="495"/>
      <c r="D118" s="52"/>
      <c r="E118" s="52"/>
      <c r="F118" s="504"/>
      <c r="G118" s="530"/>
      <c r="H118" s="524"/>
      <c r="I118" s="524"/>
      <c r="J118" s="524"/>
      <c r="K118" s="524"/>
      <c r="L118" s="448"/>
      <c r="M118" s="449"/>
      <c r="N118" s="449"/>
      <c r="O118" s="449"/>
      <c r="P118" s="449"/>
      <c r="Q118" s="184"/>
    </row>
    <row r="119" spans="1:17" ht="15.75" customHeight="1">
      <c r="A119" s="489">
        <v>20</v>
      </c>
      <c r="B119" s="502" t="s">
        <v>73</v>
      </c>
      <c r="C119" s="503">
        <v>4864807</v>
      </c>
      <c r="D119" s="48" t="s">
        <v>13</v>
      </c>
      <c r="E119" s="49" t="s">
        <v>363</v>
      </c>
      <c r="F119" s="504">
        <v>-100</v>
      </c>
      <c r="G119" s="448">
        <v>112336</v>
      </c>
      <c r="H119" s="449">
        <v>110659</v>
      </c>
      <c r="I119" s="524">
        <f t="shared" si="24"/>
        <v>1677</v>
      </c>
      <c r="J119" s="524">
        <f t="shared" si="25"/>
        <v>-167700</v>
      </c>
      <c r="K119" s="524">
        <f t="shared" si="26"/>
        <v>-0.1677</v>
      </c>
      <c r="L119" s="448">
        <v>27000</v>
      </c>
      <c r="M119" s="449">
        <v>26996</v>
      </c>
      <c r="N119" s="449">
        <f t="shared" si="27"/>
        <v>4</v>
      </c>
      <c r="O119" s="449">
        <f t="shared" si="28"/>
        <v>-400</v>
      </c>
      <c r="P119" s="449">
        <f t="shared" si="29"/>
        <v>-0.0004</v>
      </c>
      <c r="Q119" s="184"/>
    </row>
    <row r="120" spans="1:17" ht="15.75" customHeight="1">
      <c r="A120" s="489">
        <v>21</v>
      </c>
      <c r="B120" s="502" t="s">
        <v>147</v>
      </c>
      <c r="C120" s="503">
        <v>4865086</v>
      </c>
      <c r="D120" s="48" t="s">
        <v>13</v>
      </c>
      <c r="E120" s="49" t="s">
        <v>363</v>
      </c>
      <c r="F120" s="504">
        <v>-100</v>
      </c>
      <c r="G120" s="448">
        <v>15602</v>
      </c>
      <c r="H120" s="449">
        <v>15209</v>
      </c>
      <c r="I120" s="524">
        <f t="shared" si="24"/>
        <v>393</v>
      </c>
      <c r="J120" s="524">
        <f t="shared" si="25"/>
        <v>-39300</v>
      </c>
      <c r="K120" s="524">
        <f t="shared" si="26"/>
        <v>-0.0393</v>
      </c>
      <c r="L120" s="448">
        <v>33512</v>
      </c>
      <c r="M120" s="449">
        <v>33506</v>
      </c>
      <c r="N120" s="449">
        <f t="shared" si="27"/>
        <v>6</v>
      </c>
      <c r="O120" s="449">
        <f t="shared" si="28"/>
        <v>-600</v>
      </c>
      <c r="P120" s="449">
        <f t="shared" si="29"/>
        <v>-0.0006</v>
      </c>
      <c r="Q120" s="184"/>
    </row>
    <row r="121" spans="1:17" ht="15.75" customHeight="1">
      <c r="A121" s="489"/>
      <c r="B121" s="492" t="s">
        <v>74</v>
      </c>
      <c r="C121" s="495"/>
      <c r="D121" s="48"/>
      <c r="E121" s="48"/>
      <c r="F121" s="504"/>
      <c r="G121" s="530"/>
      <c r="H121" s="524"/>
      <c r="I121" s="524"/>
      <c r="J121" s="524"/>
      <c r="K121" s="524"/>
      <c r="L121" s="448"/>
      <c r="M121" s="449"/>
      <c r="N121" s="449"/>
      <c r="O121" s="449"/>
      <c r="P121" s="449"/>
      <c r="Q121" s="184"/>
    </row>
    <row r="122" spans="1:17" ht="15.75" customHeight="1">
      <c r="A122" s="489">
        <v>22</v>
      </c>
      <c r="B122" s="490" t="s">
        <v>67</v>
      </c>
      <c r="C122" s="495">
        <v>4902535</v>
      </c>
      <c r="D122" s="48" t="s">
        <v>13</v>
      </c>
      <c r="E122" s="49" t="s">
        <v>363</v>
      </c>
      <c r="F122" s="504">
        <v>-100</v>
      </c>
      <c r="G122" s="448">
        <v>999458</v>
      </c>
      <c r="H122" s="449">
        <v>999558</v>
      </c>
      <c r="I122" s="524">
        <f t="shared" si="24"/>
        <v>-100</v>
      </c>
      <c r="J122" s="524">
        <f t="shared" si="25"/>
        <v>10000</v>
      </c>
      <c r="K122" s="524">
        <f t="shared" si="26"/>
        <v>0.01</v>
      </c>
      <c r="L122" s="448">
        <v>5798</v>
      </c>
      <c r="M122" s="449">
        <v>5796</v>
      </c>
      <c r="N122" s="449">
        <f t="shared" si="27"/>
        <v>2</v>
      </c>
      <c r="O122" s="449">
        <f t="shared" si="28"/>
        <v>-200</v>
      </c>
      <c r="P122" s="449">
        <f t="shared" si="29"/>
        <v>-0.0002</v>
      </c>
      <c r="Q122" s="184"/>
    </row>
    <row r="123" spans="1:17" ht="15.75" customHeight="1">
      <c r="A123" s="489">
        <v>23</v>
      </c>
      <c r="B123" s="490" t="s">
        <v>75</v>
      </c>
      <c r="C123" s="495">
        <v>4902536</v>
      </c>
      <c r="D123" s="48" t="s">
        <v>13</v>
      </c>
      <c r="E123" s="49" t="s">
        <v>363</v>
      </c>
      <c r="F123" s="504">
        <v>-100</v>
      </c>
      <c r="G123" s="448">
        <v>3199</v>
      </c>
      <c r="H123" s="449">
        <v>3069</v>
      </c>
      <c r="I123" s="524">
        <f t="shared" si="24"/>
        <v>130</v>
      </c>
      <c r="J123" s="524">
        <f t="shared" si="25"/>
        <v>-13000</v>
      </c>
      <c r="K123" s="524">
        <f t="shared" si="26"/>
        <v>-0.013</v>
      </c>
      <c r="L123" s="448">
        <v>13730</v>
      </c>
      <c r="M123" s="449">
        <v>13705</v>
      </c>
      <c r="N123" s="449">
        <f t="shared" si="27"/>
        <v>25</v>
      </c>
      <c r="O123" s="449">
        <f t="shared" si="28"/>
        <v>-2500</v>
      </c>
      <c r="P123" s="449">
        <f t="shared" si="29"/>
        <v>-0.0025</v>
      </c>
      <c r="Q123" s="184"/>
    </row>
    <row r="124" spans="1:17" ht="15.75" customHeight="1">
      <c r="A124" s="489">
        <v>24</v>
      </c>
      <c r="B124" s="490" t="s">
        <v>88</v>
      </c>
      <c r="C124" s="495">
        <v>4902537</v>
      </c>
      <c r="D124" s="48" t="s">
        <v>13</v>
      </c>
      <c r="E124" s="49" t="s">
        <v>363</v>
      </c>
      <c r="F124" s="504">
        <v>-100</v>
      </c>
      <c r="G124" s="448">
        <v>8229</v>
      </c>
      <c r="H124" s="449">
        <v>7875</v>
      </c>
      <c r="I124" s="524">
        <f t="shared" si="24"/>
        <v>354</v>
      </c>
      <c r="J124" s="524">
        <f t="shared" si="25"/>
        <v>-35400</v>
      </c>
      <c r="K124" s="524">
        <f t="shared" si="26"/>
        <v>-0.0354</v>
      </c>
      <c r="L124" s="448">
        <v>48858</v>
      </c>
      <c r="M124" s="449">
        <v>48836</v>
      </c>
      <c r="N124" s="449">
        <f t="shared" si="27"/>
        <v>22</v>
      </c>
      <c r="O124" s="449">
        <f t="shared" si="28"/>
        <v>-2200</v>
      </c>
      <c r="P124" s="449">
        <f t="shared" si="29"/>
        <v>-0.0022</v>
      </c>
      <c r="Q124" s="184"/>
    </row>
    <row r="125" spans="1:17" ht="15.75" customHeight="1">
      <c r="A125" s="489">
        <v>25</v>
      </c>
      <c r="B125" s="490" t="s">
        <v>76</v>
      </c>
      <c r="C125" s="495">
        <v>4902538</v>
      </c>
      <c r="D125" s="48" t="s">
        <v>13</v>
      </c>
      <c r="E125" s="49" t="s">
        <v>363</v>
      </c>
      <c r="F125" s="504">
        <v>-100</v>
      </c>
      <c r="G125" s="448">
        <v>8020</v>
      </c>
      <c r="H125" s="449">
        <v>8050</v>
      </c>
      <c r="I125" s="524">
        <f t="shared" si="24"/>
        <v>-30</v>
      </c>
      <c r="J125" s="524">
        <f t="shared" si="25"/>
        <v>3000</v>
      </c>
      <c r="K125" s="524">
        <f t="shared" si="26"/>
        <v>0.003</v>
      </c>
      <c r="L125" s="448">
        <v>19056</v>
      </c>
      <c r="M125" s="449">
        <v>19062</v>
      </c>
      <c r="N125" s="449">
        <f t="shared" si="27"/>
        <v>-6</v>
      </c>
      <c r="O125" s="449">
        <f t="shared" si="28"/>
        <v>600</v>
      </c>
      <c r="P125" s="449">
        <f t="shared" si="29"/>
        <v>0.0006</v>
      </c>
      <c r="Q125" s="184"/>
    </row>
    <row r="126" spans="1:17" ht="15.75" customHeight="1">
      <c r="A126" s="489">
        <v>26</v>
      </c>
      <c r="B126" s="490" t="s">
        <v>77</v>
      </c>
      <c r="C126" s="495">
        <v>4902539</v>
      </c>
      <c r="D126" s="48" t="s">
        <v>13</v>
      </c>
      <c r="E126" s="49" t="s">
        <v>363</v>
      </c>
      <c r="F126" s="504">
        <v>-100</v>
      </c>
      <c r="G126" s="448">
        <v>999469</v>
      </c>
      <c r="H126" s="449">
        <v>999510</v>
      </c>
      <c r="I126" s="524">
        <f t="shared" si="24"/>
        <v>-41</v>
      </c>
      <c r="J126" s="524">
        <f t="shared" si="25"/>
        <v>4100</v>
      </c>
      <c r="K126" s="524">
        <f t="shared" si="26"/>
        <v>0.0041</v>
      </c>
      <c r="L126" s="448">
        <v>251</v>
      </c>
      <c r="M126" s="449">
        <v>252</v>
      </c>
      <c r="N126" s="449">
        <f t="shared" si="27"/>
        <v>-1</v>
      </c>
      <c r="O126" s="449">
        <f t="shared" si="28"/>
        <v>100</v>
      </c>
      <c r="P126" s="449">
        <f t="shared" si="29"/>
        <v>0.0001</v>
      </c>
      <c r="Q126" s="184"/>
    </row>
    <row r="127" spans="1:17" ht="15.75" customHeight="1">
      <c r="A127" s="489">
        <v>27</v>
      </c>
      <c r="B127" s="490" t="s">
        <v>63</v>
      </c>
      <c r="C127" s="495">
        <v>4902540</v>
      </c>
      <c r="D127" s="48" t="s">
        <v>13</v>
      </c>
      <c r="E127" s="49" t="s">
        <v>363</v>
      </c>
      <c r="F127" s="504">
        <v>-100</v>
      </c>
      <c r="G127" s="448">
        <v>15</v>
      </c>
      <c r="H127" s="449">
        <v>15</v>
      </c>
      <c r="I127" s="524">
        <f t="shared" si="24"/>
        <v>0</v>
      </c>
      <c r="J127" s="524">
        <f t="shared" si="25"/>
        <v>0</v>
      </c>
      <c r="K127" s="524">
        <f t="shared" si="26"/>
        <v>0</v>
      </c>
      <c r="L127" s="448">
        <v>13398</v>
      </c>
      <c r="M127" s="449">
        <v>13398</v>
      </c>
      <c r="N127" s="449">
        <f t="shared" si="27"/>
        <v>0</v>
      </c>
      <c r="O127" s="449">
        <f t="shared" si="28"/>
        <v>0</v>
      </c>
      <c r="P127" s="449">
        <f t="shared" si="29"/>
        <v>0</v>
      </c>
      <c r="Q127" s="184"/>
    </row>
    <row r="128" spans="1:17" ht="15.75" customHeight="1">
      <c r="A128" s="489"/>
      <c r="B128" s="492" t="s">
        <v>78</v>
      </c>
      <c r="C128" s="495"/>
      <c r="D128" s="48"/>
      <c r="E128" s="48"/>
      <c r="F128" s="504"/>
      <c r="G128" s="530"/>
      <c r="H128" s="524"/>
      <c r="I128" s="524"/>
      <c r="J128" s="524"/>
      <c r="K128" s="524"/>
      <c r="L128" s="448"/>
      <c r="M128" s="449"/>
      <c r="N128" s="449"/>
      <c r="O128" s="449"/>
      <c r="P128" s="449"/>
      <c r="Q128" s="184"/>
    </row>
    <row r="129" spans="1:17" ht="15.75" customHeight="1">
      <c r="A129" s="489">
        <v>28</v>
      </c>
      <c r="B129" s="490" t="s">
        <v>79</v>
      </c>
      <c r="C129" s="495">
        <v>4902541</v>
      </c>
      <c r="D129" s="48" t="s">
        <v>13</v>
      </c>
      <c r="E129" s="49" t="s">
        <v>363</v>
      </c>
      <c r="F129" s="504">
        <v>-100</v>
      </c>
      <c r="G129" s="448">
        <v>3000</v>
      </c>
      <c r="H129" s="449">
        <v>2826</v>
      </c>
      <c r="I129" s="524">
        <f>G129-H129</f>
        <v>174</v>
      </c>
      <c r="J129" s="524">
        <f t="shared" si="25"/>
        <v>-17400</v>
      </c>
      <c r="K129" s="524">
        <f t="shared" si="26"/>
        <v>-0.0174</v>
      </c>
      <c r="L129" s="448">
        <v>62470</v>
      </c>
      <c r="M129" s="449">
        <v>62187</v>
      </c>
      <c r="N129" s="449">
        <f>L129-M129</f>
        <v>283</v>
      </c>
      <c r="O129" s="449">
        <f t="shared" si="28"/>
        <v>-28300</v>
      </c>
      <c r="P129" s="449">
        <f t="shared" si="29"/>
        <v>-0.0283</v>
      </c>
      <c r="Q129" s="184"/>
    </row>
    <row r="130" spans="1:17" ht="15.75" customHeight="1">
      <c r="A130" s="489">
        <v>29</v>
      </c>
      <c r="B130" s="490" t="s">
        <v>80</v>
      </c>
      <c r="C130" s="495">
        <v>4902542</v>
      </c>
      <c r="D130" s="48" t="s">
        <v>13</v>
      </c>
      <c r="E130" s="49" t="s">
        <v>363</v>
      </c>
      <c r="F130" s="504">
        <v>-100</v>
      </c>
      <c r="G130" s="448">
        <v>4747</v>
      </c>
      <c r="H130" s="449">
        <v>4541</v>
      </c>
      <c r="I130" s="524">
        <f>G130-H130</f>
        <v>206</v>
      </c>
      <c r="J130" s="524">
        <f t="shared" si="25"/>
        <v>-20600</v>
      </c>
      <c r="K130" s="524">
        <f t="shared" si="26"/>
        <v>-0.0206</v>
      </c>
      <c r="L130" s="448">
        <v>53276</v>
      </c>
      <c r="M130" s="449">
        <v>53067</v>
      </c>
      <c r="N130" s="449">
        <f>L130-M130</f>
        <v>209</v>
      </c>
      <c r="O130" s="449">
        <f t="shared" si="28"/>
        <v>-20900</v>
      </c>
      <c r="P130" s="449">
        <f t="shared" si="29"/>
        <v>-0.0209</v>
      </c>
      <c r="Q130" s="184"/>
    </row>
    <row r="131" spans="1:17" ht="15.75" customHeight="1">
      <c r="A131" s="489">
        <v>30</v>
      </c>
      <c r="B131" s="490" t="s">
        <v>81</v>
      </c>
      <c r="C131" s="495">
        <v>4902543</v>
      </c>
      <c r="D131" s="48" t="s">
        <v>13</v>
      </c>
      <c r="E131" s="49" t="s">
        <v>363</v>
      </c>
      <c r="F131" s="504">
        <v>-100</v>
      </c>
      <c r="G131" s="451">
        <v>5520</v>
      </c>
      <c r="H131" s="449">
        <v>5289</v>
      </c>
      <c r="I131" s="524">
        <f>G131-H131</f>
        <v>231</v>
      </c>
      <c r="J131" s="524">
        <f t="shared" si="25"/>
        <v>-23100</v>
      </c>
      <c r="K131" s="524">
        <f t="shared" si="26"/>
        <v>-0.0231</v>
      </c>
      <c r="L131" s="448">
        <v>77069</v>
      </c>
      <c r="M131" s="449">
        <v>76596</v>
      </c>
      <c r="N131" s="449">
        <f>L131-M131</f>
        <v>473</v>
      </c>
      <c r="O131" s="449">
        <f t="shared" si="28"/>
        <v>-47300</v>
      </c>
      <c r="P131" s="449">
        <f t="shared" si="29"/>
        <v>-0.0473</v>
      </c>
      <c r="Q131" s="591"/>
    </row>
    <row r="132" spans="1:17" ht="15.75" customHeight="1" thickBot="1">
      <c r="A132" s="493"/>
      <c r="B132" s="494"/>
      <c r="C132" s="496"/>
      <c r="D132" s="113"/>
      <c r="E132" s="55"/>
      <c r="F132" s="438"/>
      <c r="G132" s="38"/>
      <c r="H132" s="32"/>
      <c r="I132" s="33"/>
      <c r="J132" s="33"/>
      <c r="K132" s="34"/>
      <c r="L132" s="479"/>
      <c r="M132" s="33"/>
      <c r="N132" s="33"/>
      <c r="O132" s="33"/>
      <c r="P132" s="34"/>
      <c r="Q132" s="185"/>
    </row>
    <row r="133" ht="13.5" thickTop="1"/>
    <row r="134" spans="4:16" ht="16.5">
      <c r="D134" s="24"/>
      <c r="K134" s="618">
        <f>SUM(K91:K132)</f>
        <v>-3.554500499999999</v>
      </c>
      <c r="L134" s="63"/>
      <c r="M134" s="63"/>
      <c r="N134" s="63"/>
      <c r="O134" s="63"/>
      <c r="P134" s="532">
        <f>SUM(P91:P132)</f>
        <v>-0.6391000499999999</v>
      </c>
    </row>
    <row r="135" spans="11:16" ht="14.25">
      <c r="K135" s="63"/>
      <c r="L135" s="63"/>
      <c r="M135" s="63"/>
      <c r="N135" s="63"/>
      <c r="O135" s="63"/>
      <c r="P135" s="63"/>
    </row>
    <row r="136" spans="11:16" ht="14.25">
      <c r="K136" s="63"/>
      <c r="L136" s="63"/>
      <c r="M136" s="63"/>
      <c r="N136" s="63"/>
      <c r="O136" s="63"/>
      <c r="P136" s="63"/>
    </row>
    <row r="137" spans="17:18" ht="12.75">
      <c r="Q137" s="551" t="str">
        <f>NDPL!Q1</f>
        <v>FEBRUARY-2012</v>
      </c>
      <c r="R137" s="313"/>
    </row>
    <row r="138" ht="13.5" thickBot="1"/>
    <row r="139" spans="1:17" ht="44.25" customHeight="1">
      <c r="A139" s="441"/>
      <c r="B139" s="439" t="s">
        <v>152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9.5" customHeight="1">
      <c r="A140" s="281"/>
      <c r="B140" s="362" t="s">
        <v>153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61"/>
    </row>
    <row r="141" spans="1:17" ht="19.5" customHeight="1">
      <c r="A141" s="281"/>
      <c r="B141" s="357" t="s">
        <v>265</v>
      </c>
      <c r="C141" s="21"/>
      <c r="D141" s="21"/>
      <c r="E141" s="21"/>
      <c r="F141" s="21"/>
      <c r="G141" s="21"/>
      <c r="H141" s="21"/>
      <c r="I141" s="21"/>
      <c r="J141" s="21"/>
      <c r="K141" s="250">
        <f>K53</f>
        <v>0.4936</v>
      </c>
      <c r="L141" s="250"/>
      <c r="M141" s="250"/>
      <c r="N141" s="250"/>
      <c r="O141" s="250"/>
      <c r="P141" s="250">
        <f>P53</f>
        <v>-2.7343</v>
      </c>
      <c r="Q141" s="61"/>
    </row>
    <row r="142" spans="1:17" ht="19.5" customHeight="1">
      <c r="A142" s="281"/>
      <c r="B142" s="357" t="s">
        <v>266</v>
      </c>
      <c r="C142" s="21"/>
      <c r="D142" s="21"/>
      <c r="E142" s="21"/>
      <c r="F142" s="21"/>
      <c r="G142" s="21"/>
      <c r="H142" s="21"/>
      <c r="I142" s="21"/>
      <c r="J142" s="21"/>
      <c r="K142" s="619">
        <f>K134</f>
        <v>-3.554500499999999</v>
      </c>
      <c r="L142" s="250"/>
      <c r="M142" s="250"/>
      <c r="N142" s="250"/>
      <c r="O142" s="250"/>
      <c r="P142" s="250">
        <f>P134</f>
        <v>-0.6391000499999999</v>
      </c>
      <c r="Q142" s="61"/>
    </row>
    <row r="143" spans="1:17" ht="19.5" customHeight="1">
      <c r="A143" s="281"/>
      <c r="B143" s="357" t="s">
        <v>154</v>
      </c>
      <c r="C143" s="21"/>
      <c r="D143" s="21"/>
      <c r="E143" s="21"/>
      <c r="F143" s="21"/>
      <c r="G143" s="21"/>
      <c r="H143" s="21"/>
      <c r="I143" s="21"/>
      <c r="J143" s="21"/>
      <c r="K143" s="619">
        <f>'ROHTAK ROAD'!K45</f>
        <v>-1.07</v>
      </c>
      <c r="L143" s="250"/>
      <c r="M143" s="250"/>
      <c r="N143" s="250"/>
      <c r="O143" s="250"/>
      <c r="P143" s="619">
        <f>'ROHTAK ROAD'!P45</f>
        <v>0.0085</v>
      </c>
      <c r="Q143" s="61"/>
    </row>
    <row r="144" spans="1:17" ht="19.5" customHeight="1">
      <c r="A144" s="281"/>
      <c r="B144" s="357" t="s">
        <v>155</v>
      </c>
      <c r="C144" s="21"/>
      <c r="D144" s="21"/>
      <c r="E144" s="21"/>
      <c r="F144" s="21"/>
      <c r="G144" s="21"/>
      <c r="H144" s="21"/>
      <c r="I144" s="21"/>
      <c r="J144" s="21"/>
      <c r="K144" s="619">
        <f>SUM(K141:K143)</f>
        <v>-4.130900499999999</v>
      </c>
      <c r="L144" s="250"/>
      <c r="M144" s="250"/>
      <c r="N144" s="250"/>
      <c r="O144" s="250"/>
      <c r="P144" s="619">
        <f>SUM(P141:P143)</f>
        <v>-3.3649000499999997</v>
      </c>
      <c r="Q144" s="61"/>
    </row>
    <row r="145" spans="1:17" ht="19.5" customHeight="1">
      <c r="A145" s="281"/>
      <c r="B145" s="362" t="s">
        <v>156</v>
      </c>
      <c r="C145" s="21"/>
      <c r="D145" s="21"/>
      <c r="E145" s="21"/>
      <c r="F145" s="21"/>
      <c r="G145" s="21"/>
      <c r="H145" s="21"/>
      <c r="I145" s="21"/>
      <c r="J145" s="21"/>
      <c r="K145" s="250"/>
      <c r="L145" s="250"/>
      <c r="M145" s="250"/>
      <c r="N145" s="250"/>
      <c r="O145" s="250"/>
      <c r="P145" s="250"/>
      <c r="Q145" s="61"/>
    </row>
    <row r="146" spans="1:17" ht="19.5" customHeight="1">
      <c r="A146" s="281"/>
      <c r="B146" s="357" t="s">
        <v>267</v>
      </c>
      <c r="C146" s="21"/>
      <c r="D146" s="21"/>
      <c r="E146" s="21"/>
      <c r="F146" s="21"/>
      <c r="G146" s="21"/>
      <c r="H146" s="21"/>
      <c r="I146" s="21"/>
      <c r="J146" s="21"/>
      <c r="K146" s="250">
        <f>K83</f>
        <v>3.842</v>
      </c>
      <c r="L146" s="250"/>
      <c r="M146" s="250"/>
      <c r="N146" s="250"/>
      <c r="O146" s="250"/>
      <c r="P146" s="250">
        <f>P83</f>
        <v>3.424</v>
      </c>
      <c r="Q146" s="61"/>
    </row>
    <row r="147" spans="1:17" ht="19.5" customHeight="1" thickBot="1">
      <c r="A147" s="282"/>
      <c r="B147" s="440" t="s">
        <v>157</v>
      </c>
      <c r="C147" s="62"/>
      <c r="D147" s="62"/>
      <c r="E147" s="62"/>
      <c r="F147" s="62"/>
      <c r="G147" s="62"/>
      <c r="H147" s="62"/>
      <c r="I147" s="62"/>
      <c r="J147" s="62"/>
      <c r="K147" s="620">
        <f>SUM(K144:K146)</f>
        <v>-0.2889004999999991</v>
      </c>
      <c r="L147" s="248"/>
      <c r="M147" s="248"/>
      <c r="N147" s="248"/>
      <c r="O147" s="248"/>
      <c r="P147" s="247">
        <f>SUM(P144:P146)</f>
        <v>0.059099950000000234</v>
      </c>
      <c r="Q147" s="249"/>
    </row>
    <row r="148" ht="12.75">
      <c r="A148" s="281"/>
    </row>
    <row r="149" ht="12.75">
      <c r="A149" s="281"/>
    </row>
    <row r="150" ht="12.75">
      <c r="A150" s="281"/>
    </row>
    <row r="151" ht="13.5" thickBot="1">
      <c r="A151" s="282"/>
    </row>
    <row r="152" spans="1:17" ht="12.75">
      <c r="A152" s="275"/>
      <c r="B152" s="276"/>
      <c r="C152" s="276"/>
      <c r="D152" s="276"/>
      <c r="E152" s="276"/>
      <c r="F152" s="276"/>
      <c r="G152" s="276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ht="23.25">
      <c r="A153" s="283" t="s">
        <v>344</v>
      </c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7"/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8"/>
      <c r="B155" s="279"/>
      <c r="C155" s="279"/>
      <c r="D155" s="279"/>
      <c r="E155" s="279"/>
      <c r="F155" s="279"/>
      <c r="G155" s="279"/>
      <c r="H155" s="21"/>
      <c r="I155" s="21"/>
      <c r="J155" s="21"/>
      <c r="K155" s="305" t="s">
        <v>356</v>
      </c>
      <c r="L155" s="21"/>
      <c r="M155" s="21"/>
      <c r="N155" s="21"/>
      <c r="O155" s="21"/>
      <c r="P155" s="305" t="s">
        <v>357</v>
      </c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8">
      <c r="A158" s="284" t="s">
        <v>347</v>
      </c>
      <c r="B158" s="268"/>
      <c r="C158" s="268"/>
      <c r="D158" s="269"/>
      <c r="E158" s="269"/>
      <c r="F158" s="270"/>
      <c r="G158" s="269"/>
      <c r="H158" s="21"/>
      <c r="I158" s="21"/>
      <c r="J158" s="21"/>
      <c r="K158" s="534">
        <f>K147</f>
        <v>-0.2889004999999991</v>
      </c>
      <c r="L158" s="269" t="s">
        <v>345</v>
      </c>
      <c r="M158" s="21"/>
      <c r="N158" s="21"/>
      <c r="O158" s="21"/>
      <c r="P158" s="534">
        <f>P147</f>
        <v>0.059099950000000234</v>
      </c>
      <c r="Q158" s="291" t="s">
        <v>345</v>
      </c>
    </row>
    <row r="159" spans="1:17" ht="18">
      <c r="A159" s="285"/>
      <c r="B159" s="271"/>
      <c r="C159" s="271"/>
      <c r="D159" s="267"/>
      <c r="E159" s="267"/>
      <c r="F159" s="272"/>
      <c r="G159" s="267"/>
      <c r="H159" s="21"/>
      <c r="I159" s="21"/>
      <c r="J159" s="21"/>
      <c r="K159" s="535"/>
      <c r="L159" s="267"/>
      <c r="M159" s="21"/>
      <c r="N159" s="21"/>
      <c r="O159" s="21"/>
      <c r="P159" s="535"/>
      <c r="Q159" s="292"/>
    </row>
    <row r="160" spans="1:17" ht="18">
      <c r="A160" s="286" t="s">
        <v>346</v>
      </c>
      <c r="B160" s="273"/>
      <c r="C160" s="53"/>
      <c r="D160" s="267"/>
      <c r="E160" s="267"/>
      <c r="F160" s="274"/>
      <c r="G160" s="269"/>
      <c r="H160" s="21"/>
      <c r="I160" s="21"/>
      <c r="J160" s="21"/>
      <c r="K160" s="535">
        <f>-'STEPPED UP GENCO'!K47</f>
        <v>-0.05367575283481499</v>
      </c>
      <c r="L160" s="269" t="s">
        <v>345</v>
      </c>
      <c r="M160" s="21"/>
      <c r="N160" s="21"/>
      <c r="O160" s="21"/>
      <c r="P160" s="535">
        <f>-'STEPPED UP GENCO'!P47</f>
        <v>1.2964884917591257</v>
      </c>
      <c r="Q160" s="291" t="s">
        <v>345</v>
      </c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20.25">
      <c r="A164" s="281"/>
      <c r="B164" s="21"/>
      <c r="C164" s="21"/>
      <c r="D164" s="21"/>
      <c r="E164" s="21"/>
      <c r="F164" s="21"/>
      <c r="G164" s="21"/>
      <c r="H164" s="268"/>
      <c r="I164" s="268"/>
      <c r="J164" s="287" t="s">
        <v>348</v>
      </c>
      <c r="K164" s="477">
        <f>SUM(K158:K163)</f>
        <v>-0.3425762528348141</v>
      </c>
      <c r="L164" s="287" t="s">
        <v>345</v>
      </c>
      <c r="M164" s="163"/>
      <c r="N164" s="21"/>
      <c r="O164" s="21"/>
      <c r="P164" s="477">
        <f>SUM(P158:P163)</f>
        <v>1.355588441759126</v>
      </c>
      <c r="Q164" s="507" t="s">
        <v>345</v>
      </c>
    </row>
    <row r="165" spans="1:17" ht="13.5" thickBot="1">
      <c r="A165" s="28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">
      <selection activeCell="Q15" sqref="Q15"/>
    </sheetView>
  </sheetViews>
  <sheetFormatPr defaultColWidth="9.140625" defaultRowHeight="12.75"/>
  <cols>
    <col min="1" max="1" width="4.140625" style="0" customWidth="1"/>
    <col min="2" max="2" width="31.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8.00390625" style="0" customWidth="1"/>
    <col min="11" max="11" width="14.14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47" t="str">
        <f>NDPL!$Q$1</f>
        <v>FEBRUARY-2012</v>
      </c>
      <c r="Q1" s="547"/>
    </row>
    <row r="2" ht="12.75">
      <c r="A2" s="18" t="s">
        <v>254</v>
      </c>
    </row>
    <row r="3" ht="23.25">
      <c r="A3" s="536" t="s">
        <v>158</v>
      </c>
    </row>
    <row r="4" spans="1:16" ht="24" thickBot="1">
      <c r="A4" s="537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01/03/12</v>
      </c>
      <c r="H5" s="41" t="str">
        <f>NDPL!H5</f>
        <v>INTIAL READING 01/02/12</v>
      </c>
      <c r="I5" s="41" t="s">
        <v>4</v>
      </c>
      <c r="J5" s="41" t="s">
        <v>5</v>
      </c>
      <c r="K5" s="41" t="s">
        <v>6</v>
      </c>
      <c r="L5" s="43" t="str">
        <f>NDPL!G5</f>
        <v>FINAL READING 01/03/12</v>
      </c>
      <c r="M5" s="41" t="str">
        <f>NDPL!H5</f>
        <v>INTIAL READING 01/02/12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09">
        <v>1000</v>
      </c>
      <c r="G8" s="448">
        <v>998319</v>
      </c>
      <c r="H8" s="449">
        <v>998546</v>
      </c>
      <c r="I8" s="417">
        <f>G8-H8</f>
        <v>-227</v>
      </c>
      <c r="J8" s="417">
        <f>$F8*I8</f>
        <v>-227000</v>
      </c>
      <c r="K8" s="417">
        <f aca="true" t="shared" si="0" ref="K8:K80">J8/1000000</f>
        <v>-0.227</v>
      </c>
      <c r="L8" s="448">
        <v>11091</v>
      </c>
      <c r="M8" s="449">
        <v>11257</v>
      </c>
      <c r="N8" s="417">
        <f>L8-M8</f>
        <v>-166</v>
      </c>
      <c r="O8" s="417">
        <f>$F8*N8</f>
        <v>-166000</v>
      </c>
      <c r="P8" s="417">
        <f aca="true" t="shared" si="1" ref="P8:P80">O8/1000000</f>
        <v>-0.166</v>
      </c>
      <c r="Q8" s="406"/>
    </row>
    <row r="9" spans="1:17" ht="24.7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09">
        <v>1333.33</v>
      </c>
      <c r="G9" s="448">
        <v>990605</v>
      </c>
      <c r="H9" s="449">
        <v>990769</v>
      </c>
      <c r="I9" s="417">
        <f aca="true" t="shared" si="2" ref="I9:I80">G9-H9</f>
        <v>-164</v>
      </c>
      <c r="J9" s="417">
        <f aca="true" t="shared" si="3" ref="J9:J80">$F9*I9</f>
        <v>-218666.12</v>
      </c>
      <c r="K9" s="417">
        <f t="shared" si="0"/>
        <v>-0.21866612</v>
      </c>
      <c r="L9" s="448">
        <v>677610</v>
      </c>
      <c r="M9" s="449">
        <v>677637</v>
      </c>
      <c r="N9" s="417">
        <f aca="true" t="shared" si="4" ref="N9:N80">L9-M9</f>
        <v>-27</v>
      </c>
      <c r="O9" s="417">
        <f aca="true" t="shared" si="5" ref="O9:O80">$F9*N9</f>
        <v>-35999.909999999996</v>
      </c>
      <c r="P9" s="726">
        <f t="shared" si="1"/>
        <v>-0.035999909999999996</v>
      </c>
      <c r="Q9" s="699"/>
    </row>
    <row r="10" spans="1:17" ht="22.5" customHeight="1">
      <c r="A10" s="332">
        <v>3</v>
      </c>
      <c r="B10" s="397" t="s">
        <v>162</v>
      </c>
      <c r="C10" s="398">
        <v>4865166</v>
      </c>
      <c r="D10" s="155" t="s">
        <v>13</v>
      </c>
      <c r="E10" s="119" t="s">
        <v>363</v>
      </c>
      <c r="F10" s="409">
        <v>1000</v>
      </c>
      <c r="G10" s="448">
        <v>6623</v>
      </c>
      <c r="H10" s="449">
        <v>6662</v>
      </c>
      <c r="I10" s="417">
        <f t="shared" si="2"/>
        <v>-39</v>
      </c>
      <c r="J10" s="417">
        <f t="shared" si="3"/>
        <v>-39000</v>
      </c>
      <c r="K10" s="417">
        <f t="shared" si="0"/>
        <v>-0.039</v>
      </c>
      <c r="L10" s="448">
        <v>46355</v>
      </c>
      <c r="M10" s="449">
        <v>46398</v>
      </c>
      <c r="N10" s="417">
        <f t="shared" si="4"/>
        <v>-43</v>
      </c>
      <c r="O10" s="417">
        <f t="shared" si="5"/>
        <v>-43000</v>
      </c>
      <c r="P10" s="417">
        <f t="shared" si="1"/>
        <v>-0.043</v>
      </c>
      <c r="Q10" s="406"/>
    </row>
    <row r="11" spans="1:17" ht="22.5" customHeight="1">
      <c r="A11" s="332">
        <v>4</v>
      </c>
      <c r="B11" s="397" t="s">
        <v>163</v>
      </c>
      <c r="C11" s="398">
        <v>4865151</v>
      </c>
      <c r="D11" s="155" t="s">
        <v>13</v>
      </c>
      <c r="E11" s="119" t="s">
        <v>363</v>
      </c>
      <c r="F11" s="409">
        <v>1000</v>
      </c>
      <c r="G11" s="448">
        <v>10881</v>
      </c>
      <c r="H11" s="449">
        <v>10838</v>
      </c>
      <c r="I11" s="417">
        <f>G11-H11</f>
        <v>43</v>
      </c>
      <c r="J11" s="417">
        <f t="shared" si="3"/>
        <v>43000</v>
      </c>
      <c r="K11" s="417">
        <f t="shared" si="0"/>
        <v>0.043</v>
      </c>
      <c r="L11" s="448">
        <v>698</v>
      </c>
      <c r="M11" s="449">
        <v>626</v>
      </c>
      <c r="N11" s="417">
        <f>L11-M11</f>
        <v>72</v>
      </c>
      <c r="O11" s="417">
        <f t="shared" si="5"/>
        <v>72000</v>
      </c>
      <c r="P11" s="417">
        <f t="shared" si="1"/>
        <v>0.072</v>
      </c>
      <c r="Q11" s="593"/>
    </row>
    <row r="12" spans="1:17" ht="22.5" customHeight="1">
      <c r="A12" s="332">
        <v>5</v>
      </c>
      <c r="B12" s="397" t="s">
        <v>164</v>
      </c>
      <c r="C12" s="398">
        <v>4865152</v>
      </c>
      <c r="D12" s="155" t="s">
        <v>13</v>
      </c>
      <c r="E12" s="119" t="s">
        <v>363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52"/>
    </row>
    <row r="13" spans="1:17" ht="22.5" customHeight="1">
      <c r="A13" s="332">
        <v>6</v>
      </c>
      <c r="B13" s="397" t="s">
        <v>165</v>
      </c>
      <c r="C13" s="398">
        <v>4865096</v>
      </c>
      <c r="D13" s="155" t="s">
        <v>13</v>
      </c>
      <c r="E13" s="119" t="s">
        <v>363</v>
      </c>
      <c r="F13" s="409">
        <v>100</v>
      </c>
      <c r="G13" s="448">
        <v>7468</v>
      </c>
      <c r="H13" s="449">
        <v>7405</v>
      </c>
      <c r="I13" s="417">
        <f t="shared" si="2"/>
        <v>63</v>
      </c>
      <c r="J13" s="417">
        <f t="shared" si="3"/>
        <v>6300</v>
      </c>
      <c r="K13" s="417">
        <f t="shared" si="0"/>
        <v>0.0063</v>
      </c>
      <c r="L13" s="448">
        <v>86031</v>
      </c>
      <c r="M13" s="449">
        <v>85843</v>
      </c>
      <c r="N13" s="417">
        <f t="shared" si="4"/>
        <v>188</v>
      </c>
      <c r="O13" s="417">
        <f t="shared" si="5"/>
        <v>18800</v>
      </c>
      <c r="P13" s="417">
        <f t="shared" si="1"/>
        <v>0.0188</v>
      </c>
      <c r="Q13" s="406"/>
    </row>
    <row r="14" spans="1:17" ht="22.5" customHeight="1">
      <c r="A14" s="332">
        <v>7</v>
      </c>
      <c r="B14" s="397" t="s">
        <v>166</v>
      </c>
      <c r="C14" s="398">
        <v>4865097</v>
      </c>
      <c r="D14" s="155" t="s">
        <v>13</v>
      </c>
      <c r="E14" s="119" t="s">
        <v>363</v>
      </c>
      <c r="F14" s="409">
        <v>100</v>
      </c>
      <c r="G14" s="448">
        <v>40902</v>
      </c>
      <c r="H14" s="449">
        <v>42334</v>
      </c>
      <c r="I14" s="417">
        <f t="shared" si="2"/>
        <v>-1432</v>
      </c>
      <c r="J14" s="417">
        <f t="shared" si="3"/>
        <v>-143200</v>
      </c>
      <c r="K14" s="417">
        <f t="shared" si="0"/>
        <v>-0.1432</v>
      </c>
      <c r="L14" s="448">
        <v>269033</v>
      </c>
      <c r="M14" s="449">
        <v>269054</v>
      </c>
      <c r="N14" s="417">
        <f t="shared" si="4"/>
        <v>-21</v>
      </c>
      <c r="O14" s="417">
        <f t="shared" si="5"/>
        <v>-2100</v>
      </c>
      <c r="P14" s="417">
        <f t="shared" si="1"/>
        <v>-0.0021</v>
      </c>
      <c r="Q14" s="406"/>
    </row>
    <row r="15" spans="1:17" ht="22.5" customHeight="1">
      <c r="A15" s="332">
        <v>8</v>
      </c>
      <c r="B15" s="397" t="s">
        <v>167</v>
      </c>
      <c r="C15" s="398">
        <v>4864789</v>
      </c>
      <c r="D15" s="155" t="s">
        <v>13</v>
      </c>
      <c r="E15" s="119" t="s">
        <v>363</v>
      </c>
      <c r="F15" s="409">
        <v>100</v>
      </c>
      <c r="G15" s="448">
        <v>8267</v>
      </c>
      <c r="H15" s="449">
        <v>7893</v>
      </c>
      <c r="I15" s="417">
        <f t="shared" si="2"/>
        <v>374</v>
      </c>
      <c r="J15" s="417">
        <f t="shared" si="3"/>
        <v>37400</v>
      </c>
      <c r="K15" s="417">
        <f t="shared" si="0"/>
        <v>0.0374</v>
      </c>
      <c r="L15" s="448">
        <v>345555</v>
      </c>
      <c r="M15" s="449">
        <v>344271</v>
      </c>
      <c r="N15" s="417">
        <f t="shared" si="4"/>
        <v>1284</v>
      </c>
      <c r="O15" s="417">
        <f t="shared" si="5"/>
        <v>128400</v>
      </c>
      <c r="P15" s="417">
        <f t="shared" si="1"/>
        <v>0.1284</v>
      </c>
      <c r="Q15" s="406"/>
    </row>
    <row r="16" spans="1:17" ht="26.25" customHeight="1">
      <c r="A16" s="332">
        <v>9</v>
      </c>
      <c r="B16" s="397" t="s">
        <v>168</v>
      </c>
      <c r="C16" s="398">
        <v>4865181</v>
      </c>
      <c r="D16" s="155" t="s">
        <v>13</v>
      </c>
      <c r="E16" s="119" t="s">
        <v>363</v>
      </c>
      <c r="F16" s="409">
        <v>1000</v>
      </c>
      <c r="G16" s="451">
        <v>999971</v>
      </c>
      <c r="H16" s="449">
        <v>999995</v>
      </c>
      <c r="I16" s="417">
        <f>G16-H16</f>
        <v>-24</v>
      </c>
      <c r="J16" s="417">
        <f t="shared" si="3"/>
        <v>-24000</v>
      </c>
      <c r="K16" s="417">
        <f t="shared" si="0"/>
        <v>-0.024</v>
      </c>
      <c r="L16" s="448">
        <v>999710</v>
      </c>
      <c r="M16" s="449">
        <v>999901</v>
      </c>
      <c r="N16" s="417">
        <f>L16-M16</f>
        <v>-191</v>
      </c>
      <c r="O16" s="417">
        <f t="shared" si="5"/>
        <v>-191000</v>
      </c>
      <c r="P16" s="417">
        <f t="shared" si="1"/>
        <v>-0.191</v>
      </c>
      <c r="Q16" s="699"/>
    </row>
    <row r="17" spans="1:17" ht="22.5" customHeight="1">
      <c r="A17" s="332"/>
      <c r="B17" s="399" t="s">
        <v>169</v>
      </c>
      <c r="C17" s="398"/>
      <c r="D17" s="155"/>
      <c r="E17" s="155"/>
      <c r="F17" s="409"/>
      <c r="G17" s="627"/>
      <c r="H17" s="626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363</v>
      </c>
      <c r="F18" s="409">
        <v>-1000</v>
      </c>
      <c r="G18" s="448">
        <v>993709</v>
      </c>
      <c r="H18" s="449">
        <v>994103</v>
      </c>
      <c r="I18" s="417">
        <f t="shared" si="2"/>
        <v>-394</v>
      </c>
      <c r="J18" s="417">
        <f t="shared" si="3"/>
        <v>394000</v>
      </c>
      <c r="K18" s="417">
        <f t="shared" si="0"/>
        <v>0.394</v>
      </c>
      <c r="L18" s="448">
        <v>961547</v>
      </c>
      <c r="M18" s="449">
        <v>961692</v>
      </c>
      <c r="N18" s="417">
        <f t="shared" si="4"/>
        <v>-145</v>
      </c>
      <c r="O18" s="417">
        <f t="shared" si="5"/>
        <v>145000</v>
      </c>
      <c r="P18" s="417">
        <f t="shared" si="1"/>
        <v>0.145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363</v>
      </c>
      <c r="F19" s="409">
        <v>-1000</v>
      </c>
      <c r="G19" s="448">
        <v>992116</v>
      </c>
      <c r="H19" s="449">
        <v>992569</v>
      </c>
      <c r="I19" s="417">
        <f t="shared" si="2"/>
        <v>-453</v>
      </c>
      <c r="J19" s="417">
        <f t="shared" si="3"/>
        <v>453000</v>
      </c>
      <c r="K19" s="417">
        <f t="shared" si="0"/>
        <v>0.453</v>
      </c>
      <c r="L19" s="448">
        <v>964286</v>
      </c>
      <c r="M19" s="449">
        <v>964390</v>
      </c>
      <c r="N19" s="417">
        <f t="shared" si="4"/>
        <v>-104</v>
      </c>
      <c r="O19" s="417">
        <f t="shared" si="5"/>
        <v>104000</v>
      </c>
      <c r="P19" s="417">
        <f t="shared" si="1"/>
        <v>0.104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363</v>
      </c>
      <c r="F20" s="409">
        <v>-1000</v>
      </c>
      <c r="G20" s="448">
        <v>988207</v>
      </c>
      <c r="H20" s="449">
        <v>988769</v>
      </c>
      <c r="I20" s="417">
        <f t="shared" si="2"/>
        <v>-562</v>
      </c>
      <c r="J20" s="417">
        <f t="shared" si="3"/>
        <v>562000</v>
      </c>
      <c r="K20" s="417">
        <f t="shared" si="0"/>
        <v>0.562</v>
      </c>
      <c r="L20" s="448">
        <v>948420</v>
      </c>
      <c r="M20" s="449">
        <v>948599</v>
      </c>
      <c r="N20" s="417">
        <f t="shared" si="4"/>
        <v>-179</v>
      </c>
      <c r="O20" s="417">
        <f t="shared" si="5"/>
        <v>179000</v>
      </c>
      <c r="P20" s="417">
        <f t="shared" si="1"/>
        <v>0.179</v>
      </c>
      <c r="Q20" s="406"/>
    </row>
    <row r="21" spans="1:17" ht="22.5" customHeight="1">
      <c r="A21" s="332">
        <v>13</v>
      </c>
      <c r="B21" s="397" t="s">
        <v>170</v>
      </c>
      <c r="C21" s="398">
        <v>4864976</v>
      </c>
      <c r="D21" s="155" t="s">
        <v>13</v>
      </c>
      <c r="E21" s="119" t="s">
        <v>363</v>
      </c>
      <c r="F21" s="409">
        <v>-1000</v>
      </c>
      <c r="G21" s="448">
        <v>999000</v>
      </c>
      <c r="H21" s="449">
        <v>999588</v>
      </c>
      <c r="I21" s="417">
        <f t="shared" si="2"/>
        <v>-588</v>
      </c>
      <c r="J21" s="417">
        <f t="shared" si="3"/>
        <v>588000</v>
      </c>
      <c r="K21" s="417">
        <f t="shared" si="0"/>
        <v>0.588</v>
      </c>
      <c r="L21" s="448">
        <v>964577</v>
      </c>
      <c r="M21" s="449">
        <v>964748</v>
      </c>
      <c r="N21" s="417">
        <f t="shared" si="4"/>
        <v>-171</v>
      </c>
      <c r="O21" s="417">
        <f t="shared" si="5"/>
        <v>171000</v>
      </c>
      <c r="P21" s="417">
        <f t="shared" si="1"/>
        <v>0.171</v>
      </c>
      <c r="Q21" s="406"/>
    </row>
    <row r="22" spans="1:17" ht="22.5" customHeight="1">
      <c r="A22" s="332"/>
      <c r="B22" s="399" t="s">
        <v>171</v>
      </c>
      <c r="C22" s="398"/>
      <c r="D22" s="155"/>
      <c r="E22" s="155"/>
      <c r="F22" s="409"/>
      <c r="G22" s="627"/>
      <c r="H22" s="626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363</v>
      </c>
      <c r="F23" s="409">
        <v>-1000</v>
      </c>
      <c r="G23" s="448">
        <v>998249</v>
      </c>
      <c r="H23" s="449">
        <v>998883</v>
      </c>
      <c r="I23" s="417">
        <f>G23-H23</f>
        <v>-634</v>
      </c>
      <c r="J23" s="417">
        <f t="shared" si="3"/>
        <v>634000</v>
      </c>
      <c r="K23" s="417">
        <f t="shared" si="0"/>
        <v>0.634</v>
      </c>
      <c r="L23" s="448">
        <v>993618</v>
      </c>
      <c r="M23" s="449">
        <v>993622</v>
      </c>
      <c r="N23" s="417">
        <f>L23-M23</f>
        <v>-4</v>
      </c>
      <c r="O23" s="417">
        <f t="shared" si="5"/>
        <v>4000</v>
      </c>
      <c r="P23" s="417">
        <f t="shared" si="1"/>
        <v>0.004</v>
      </c>
      <c r="Q23" s="708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363</v>
      </c>
      <c r="F24" s="409">
        <v>-1000</v>
      </c>
      <c r="G24" s="448">
        <v>4513</v>
      </c>
      <c r="H24" s="449">
        <v>3175</v>
      </c>
      <c r="I24" s="417">
        <f>G24-H24</f>
        <v>1338</v>
      </c>
      <c r="J24" s="417">
        <f t="shared" si="3"/>
        <v>-1338000</v>
      </c>
      <c r="K24" s="417">
        <f t="shared" si="0"/>
        <v>-1.338</v>
      </c>
      <c r="L24" s="448">
        <v>996779</v>
      </c>
      <c r="M24" s="449">
        <v>996778</v>
      </c>
      <c r="N24" s="417">
        <f>L24-M24</f>
        <v>1</v>
      </c>
      <c r="O24" s="417">
        <f t="shared" si="5"/>
        <v>-1000</v>
      </c>
      <c r="P24" s="417">
        <f t="shared" si="1"/>
        <v>-0.001</v>
      </c>
      <c r="Q24" s="708"/>
    </row>
    <row r="25" spans="1:17" ht="22.5" customHeight="1">
      <c r="A25" s="332"/>
      <c r="B25" s="362" t="s">
        <v>172</v>
      </c>
      <c r="C25" s="398"/>
      <c r="D25" s="106"/>
      <c r="E25" s="106"/>
      <c r="F25" s="409"/>
      <c r="G25" s="627"/>
      <c r="H25" s="626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363</v>
      </c>
      <c r="F26" s="409">
        <v>-1000</v>
      </c>
      <c r="G26" s="448">
        <v>40617</v>
      </c>
      <c r="H26" s="449">
        <v>40134</v>
      </c>
      <c r="I26" s="417">
        <f t="shared" si="2"/>
        <v>483</v>
      </c>
      <c r="J26" s="417">
        <f t="shared" si="3"/>
        <v>-483000</v>
      </c>
      <c r="K26" s="417">
        <f t="shared" si="0"/>
        <v>-0.483</v>
      </c>
      <c r="L26" s="448">
        <v>26411</v>
      </c>
      <c r="M26" s="449">
        <v>26515</v>
      </c>
      <c r="N26" s="417">
        <f t="shared" si="4"/>
        <v>-104</v>
      </c>
      <c r="O26" s="417">
        <f t="shared" si="5"/>
        <v>104000</v>
      </c>
      <c r="P26" s="417">
        <f t="shared" si="1"/>
        <v>0.104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363</v>
      </c>
      <c r="F27" s="409">
        <v>-1000</v>
      </c>
      <c r="G27" s="448">
        <v>4763</v>
      </c>
      <c r="H27" s="449">
        <v>4314</v>
      </c>
      <c r="I27" s="417">
        <f t="shared" si="2"/>
        <v>449</v>
      </c>
      <c r="J27" s="417">
        <f t="shared" si="3"/>
        <v>-449000</v>
      </c>
      <c r="K27" s="417">
        <f t="shared" si="0"/>
        <v>-0.449</v>
      </c>
      <c r="L27" s="448">
        <v>10990</v>
      </c>
      <c r="M27" s="449">
        <v>11174</v>
      </c>
      <c r="N27" s="417">
        <f t="shared" si="4"/>
        <v>-184</v>
      </c>
      <c r="O27" s="417">
        <f t="shared" si="5"/>
        <v>184000</v>
      </c>
      <c r="P27" s="417">
        <f t="shared" si="1"/>
        <v>0.184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363</v>
      </c>
      <c r="F28" s="409">
        <v>-1000</v>
      </c>
      <c r="G28" s="448">
        <v>25128</v>
      </c>
      <c r="H28" s="449">
        <v>24836</v>
      </c>
      <c r="I28" s="417">
        <f t="shared" si="2"/>
        <v>292</v>
      </c>
      <c r="J28" s="417">
        <f t="shared" si="3"/>
        <v>-292000</v>
      </c>
      <c r="K28" s="417">
        <f t="shared" si="0"/>
        <v>-0.292</v>
      </c>
      <c r="L28" s="448">
        <v>12493</v>
      </c>
      <c r="M28" s="449">
        <v>12607</v>
      </c>
      <c r="N28" s="417">
        <f t="shared" si="4"/>
        <v>-114</v>
      </c>
      <c r="O28" s="417">
        <f t="shared" si="5"/>
        <v>114000</v>
      </c>
      <c r="P28" s="417">
        <f t="shared" si="1"/>
        <v>0.114</v>
      </c>
      <c r="Q28" s="406"/>
    </row>
    <row r="29" spans="1:17" ht="22.5" customHeight="1">
      <c r="A29" s="332">
        <v>19</v>
      </c>
      <c r="B29" s="364" t="s">
        <v>170</v>
      </c>
      <c r="C29" s="398">
        <v>4864972</v>
      </c>
      <c r="D29" s="106" t="s">
        <v>13</v>
      </c>
      <c r="E29" s="119" t="s">
        <v>363</v>
      </c>
      <c r="F29" s="409">
        <v>-1000</v>
      </c>
      <c r="G29" s="448">
        <v>16967</v>
      </c>
      <c r="H29" s="449">
        <v>14988</v>
      </c>
      <c r="I29" s="417">
        <f t="shared" si="2"/>
        <v>1979</v>
      </c>
      <c r="J29" s="417">
        <f t="shared" si="3"/>
        <v>-1979000</v>
      </c>
      <c r="K29" s="417">
        <f t="shared" si="0"/>
        <v>-1.979</v>
      </c>
      <c r="L29" s="448">
        <v>42611</v>
      </c>
      <c r="M29" s="449">
        <v>42649</v>
      </c>
      <c r="N29" s="417">
        <f t="shared" si="4"/>
        <v>-38</v>
      </c>
      <c r="O29" s="417">
        <f t="shared" si="5"/>
        <v>38000</v>
      </c>
      <c r="P29" s="417">
        <f t="shared" si="1"/>
        <v>0.038</v>
      </c>
      <c r="Q29" s="406"/>
    </row>
    <row r="30" spans="1:17" ht="22.5" customHeight="1">
      <c r="A30" s="332"/>
      <c r="B30" s="399" t="s">
        <v>173</v>
      </c>
      <c r="C30" s="398"/>
      <c r="D30" s="155"/>
      <c r="E30" s="155"/>
      <c r="F30" s="409"/>
      <c r="G30" s="627"/>
      <c r="H30" s="626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09"/>
      <c r="G31" s="627"/>
      <c r="H31" s="626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20</v>
      </c>
      <c r="B32" s="731" t="s">
        <v>174</v>
      </c>
      <c r="C32" s="732">
        <v>4864954</v>
      </c>
      <c r="D32" s="733" t="s">
        <v>13</v>
      </c>
      <c r="E32" s="734" t="s">
        <v>363</v>
      </c>
      <c r="F32" s="735">
        <v>1000</v>
      </c>
      <c r="G32" s="448">
        <v>4330</v>
      </c>
      <c r="H32" s="449">
        <v>4330</v>
      </c>
      <c r="I32" s="417">
        <f t="shared" si="2"/>
        <v>0</v>
      </c>
      <c r="J32" s="417">
        <f t="shared" si="3"/>
        <v>0</v>
      </c>
      <c r="K32" s="417">
        <f t="shared" si="0"/>
        <v>0</v>
      </c>
      <c r="L32" s="448">
        <v>3697</v>
      </c>
      <c r="M32" s="449">
        <v>3697</v>
      </c>
      <c r="N32" s="417">
        <f t="shared" si="4"/>
        <v>0</v>
      </c>
      <c r="O32" s="417">
        <f t="shared" si="5"/>
        <v>0</v>
      </c>
      <c r="P32" s="417">
        <f t="shared" si="1"/>
        <v>0</v>
      </c>
      <c r="Q32" s="184" t="s">
        <v>416</v>
      </c>
    </row>
    <row r="33" spans="1:17" ht="22.5" customHeight="1">
      <c r="A33" s="332">
        <v>21</v>
      </c>
      <c r="B33" s="397" t="s">
        <v>175</v>
      </c>
      <c r="C33" s="398">
        <v>4864955</v>
      </c>
      <c r="D33" s="155" t="s">
        <v>13</v>
      </c>
      <c r="E33" s="119" t="s">
        <v>363</v>
      </c>
      <c r="F33" s="409">
        <v>1000</v>
      </c>
      <c r="G33" s="448">
        <v>5818</v>
      </c>
      <c r="H33" s="449">
        <v>5821</v>
      </c>
      <c r="I33" s="417">
        <f t="shared" si="2"/>
        <v>-3</v>
      </c>
      <c r="J33" s="417">
        <f t="shared" si="3"/>
        <v>-3000</v>
      </c>
      <c r="K33" s="417">
        <f t="shared" si="0"/>
        <v>-0.003</v>
      </c>
      <c r="L33" s="448">
        <v>4522</v>
      </c>
      <c r="M33" s="449">
        <v>4502</v>
      </c>
      <c r="N33" s="417">
        <f t="shared" si="4"/>
        <v>20</v>
      </c>
      <c r="O33" s="417">
        <f t="shared" si="5"/>
        <v>20000</v>
      </c>
      <c r="P33" s="417">
        <f t="shared" si="1"/>
        <v>0.02</v>
      </c>
      <c r="Q33" s="406"/>
    </row>
    <row r="34" spans="1:17" ht="22.5" customHeight="1">
      <c r="A34" s="332"/>
      <c r="B34" s="362" t="s">
        <v>176</v>
      </c>
      <c r="C34" s="398"/>
      <c r="D34" s="106"/>
      <c r="E34" s="106"/>
      <c r="F34" s="409"/>
      <c r="G34" s="627"/>
      <c r="H34" s="626"/>
      <c r="I34" s="417"/>
      <c r="J34" s="417"/>
      <c r="K34" s="417"/>
      <c r="L34" s="418"/>
      <c r="M34" s="417"/>
      <c r="N34" s="417"/>
      <c r="O34" s="417"/>
      <c r="P34" s="417"/>
      <c r="Q34" s="406"/>
    </row>
    <row r="35" spans="1:17" ht="22.5" customHeight="1">
      <c r="A35" s="332">
        <v>22</v>
      </c>
      <c r="B35" s="364" t="s">
        <v>16</v>
      </c>
      <c r="C35" s="398">
        <v>4864908</v>
      </c>
      <c r="D35" s="106" t="s">
        <v>13</v>
      </c>
      <c r="E35" s="119" t="s">
        <v>363</v>
      </c>
      <c r="F35" s="409">
        <v>-1000</v>
      </c>
      <c r="G35" s="448">
        <v>953213</v>
      </c>
      <c r="H35" s="449">
        <v>955733</v>
      </c>
      <c r="I35" s="417">
        <f t="shared" si="2"/>
        <v>-2520</v>
      </c>
      <c r="J35" s="417">
        <f t="shared" si="3"/>
        <v>2520000</v>
      </c>
      <c r="K35" s="417">
        <f t="shared" si="0"/>
        <v>2.52</v>
      </c>
      <c r="L35" s="448">
        <v>906489</v>
      </c>
      <c r="M35" s="449">
        <v>906489</v>
      </c>
      <c r="N35" s="417">
        <f t="shared" si="4"/>
        <v>0</v>
      </c>
      <c r="O35" s="417">
        <f t="shared" si="5"/>
        <v>0</v>
      </c>
      <c r="P35" s="417">
        <f t="shared" si="1"/>
        <v>0</v>
      </c>
      <c r="Q35" s="406"/>
    </row>
    <row r="36" spans="1:17" ht="22.5" customHeight="1">
      <c r="A36" s="332">
        <v>23</v>
      </c>
      <c r="B36" s="397" t="s">
        <v>17</v>
      </c>
      <c r="C36" s="398">
        <v>4864909</v>
      </c>
      <c r="D36" s="155" t="s">
        <v>13</v>
      </c>
      <c r="E36" s="119" t="s">
        <v>363</v>
      </c>
      <c r="F36" s="409">
        <v>-1000</v>
      </c>
      <c r="G36" s="448">
        <v>985663</v>
      </c>
      <c r="H36" s="449">
        <v>987547</v>
      </c>
      <c r="I36" s="417">
        <f t="shared" si="2"/>
        <v>-1884</v>
      </c>
      <c r="J36" s="417">
        <f t="shared" si="3"/>
        <v>1884000</v>
      </c>
      <c r="K36" s="417">
        <f t="shared" si="0"/>
        <v>1.884</v>
      </c>
      <c r="L36" s="448">
        <v>870102</v>
      </c>
      <c r="M36" s="449">
        <v>870117</v>
      </c>
      <c r="N36" s="417">
        <f t="shared" si="4"/>
        <v>-15</v>
      </c>
      <c r="O36" s="417">
        <f t="shared" si="5"/>
        <v>15000</v>
      </c>
      <c r="P36" s="417">
        <f t="shared" si="1"/>
        <v>0.015</v>
      </c>
      <c r="Q36" s="406"/>
    </row>
    <row r="37" spans="1:17" ht="22.5" customHeight="1">
      <c r="A37" s="332"/>
      <c r="B37" s="397"/>
      <c r="C37" s="398"/>
      <c r="D37" s="155"/>
      <c r="E37" s="155"/>
      <c r="F37" s="409"/>
      <c r="G37" s="627"/>
      <c r="H37" s="626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/>
      <c r="B38" s="399" t="s">
        <v>177</v>
      </c>
      <c r="C38" s="398"/>
      <c r="D38" s="155"/>
      <c r="E38" s="155"/>
      <c r="F38" s="407"/>
      <c r="G38" s="627"/>
      <c r="H38" s="626"/>
      <c r="I38" s="417"/>
      <c r="J38" s="417"/>
      <c r="K38" s="417"/>
      <c r="L38" s="418"/>
      <c r="M38" s="417"/>
      <c r="N38" s="417"/>
      <c r="O38" s="417"/>
      <c r="P38" s="417"/>
      <c r="Q38" s="406"/>
    </row>
    <row r="39" spans="1:17" ht="22.5" customHeight="1">
      <c r="A39" s="332">
        <v>24</v>
      </c>
      <c r="B39" s="397" t="s">
        <v>132</v>
      </c>
      <c r="C39" s="398">
        <v>4864964</v>
      </c>
      <c r="D39" s="155" t="s">
        <v>13</v>
      </c>
      <c r="E39" s="119" t="s">
        <v>363</v>
      </c>
      <c r="F39" s="409">
        <v>-1000</v>
      </c>
      <c r="G39" s="448">
        <v>320</v>
      </c>
      <c r="H39" s="449">
        <v>320</v>
      </c>
      <c r="I39" s="417">
        <f t="shared" si="2"/>
        <v>0</v>
      </c>
      <c r="J39" s="417">
        <f t="shared" si="3"/>
        <v>0</v>
      </c>
      <c r="K39" s="417">
        <f t="shared" si="0"/>
        <v>0</v>
      </c>
      <c r="L39" s="448">
        <v>993551</v>
      </c>
      <c r="M39" s="449">
        <v>994576</v>
      </c>
      <c r="N39" s="417">
        <f t="shared" si="4"/>
        <v>-1025</v>
      </c>
      <c r="O39" s="417">
        <f t="shared" si="5"/>
        <v>1025000</v>
      </c>
      <c r="P39" s="417">
        <f t="shared" si="1"/>
        <v>1.025</v>
      </c>
      <c r="Q39" s="406"/>
    </row>
    <row r="40" spans="1:17" ht="22.5" customHeight="1">
      <c r="A40" s="332">
        <v>25</v>
      </c>
      <c r="B40" s="397" t="s">
        <v>133</v>
      </c>
      <c r="C40" s="398">
        <v>4864965</v>
      </c>
      <c r="D40" s="155" t="s">
        <v>13</v>
      </c>
      <c r="E40" s="119" t="s">
        <v>363</v>
      </c>
      <c r="F40" s="409">
        <v>-1000</v>
      </c>
      <c r="G40" s="448">
        <v>445</v>
      </c>
      <c r="H40" s="449">
        <v>445</v>
      </c>
      <c r="I40" s="417">
        <f t="shared" si="2"/>
        <v>0</v>
      </c>
      <c r="J40" s="417">
        <f t="shared" si="3"/>
        <v>0</v>
      </c>
      <c r="K40" s="417">
        <f t="shared" si="0"/>
        <v>0</v>
      </c>
      <c r="L40" s="448">
        <v>978660</v>
      </c>
      <c r="M40" s="449">
        <v>980486</v>
      </c>
      <c r="N40" s="417">
        <f t="shared" si="4"/>
        <v>-1826</v>
      </c>
      <c r="O40" s="417">
        <f t="shared" si="5"/>
        <v>1826000</v>
      </c>
      <c r="P40" s="417">
        <f t="shared" si="1"/>
        <v>1.826</v>
      </c>
      <c r="Q40" s="406"/>
    </row>
    <row r="41" spans="1:17" ht="22.5" customHeight="1">
      <c r="A41" s="332">
        <v>26</v>
      </c>
      <c r="B41" s="397" t="s">
        <v>178</v>
      </c>
      <c r="C41" s="398">
        <v>4864890</v>
      </c>
      <c r="D41" s="155" t="s">
        <v>13</v>
      </c>
      <c r="E41" s="119" t="s">
        <v>363</v>
      </c>
      <c r="F41" s="409">
        <v>-1000</v>
      </c>
      <c r="G41" s="448">
        <v>1000368</v>
      </c>
      <c r="H41" s="449">
        <v>999794</v>
      </c>
      <c r="I41" s="417">
        <f t="shared" si="2"/>
        <v>574</v>
      </c>
      <c r="J41" s="417">
        <f t="shared" si="3"/>
        <v>-574000</v>
      </c>
      <c r="K41" s="417">
        <f t="shared" si="0"/>
        <v>-0.574</v>
      </c>
      <c r="L41" s="448">
        <v>957901</v>
      </c>
      <c r="M41" s="449">
        <v>957902</v>
      </c>
      <c r="N41" s="417">
        <f t="shared" si="4"/>
        <v>-1</v>
      </c>
      <c r="O41" s="417">
        <f t="shared" si="5"/>
        <v>1000</v>
      </c>
      <c r="P41" s="417">
        <f t="shared" si="1"/>
        <v>0.001</v>
      </c>
      <c r="Q41" s="406" t="s">
        <v>389</v>
      </c>
    </row>
    <row r="42" spans="1:17" ht="22.5" customHeight="1">
      <c r="A42" s="332">
        <v>27</v>
      </c>
      <c r="B42" s="364" t="s">
        <v>179</v>
      </c>
      <c r="C42" s="398">
        <v>4864891</v>
      </c>
      <c r="D42" s="106" t="s">
        <v>13</v>
      </c>
      <c r="E42" s="119" t="s">
        <v>363</v>
      </c>
      <c r="F42" s="409">
        <v>-1000</v>
      </c>
      <c r="G42" s="448"/>
      <c r="H42" s="449"/>
      <c r="I42" s="417">
        <f t="shared" si="2"/>
        <v>0</v>
      </c>
      <c r="J42" s="417">
        <f t="shared" si="3"/>
        <v>0</v>
      </c>
      <c r="K42" s="417">
        <f t="shared" si="0"/>
        <v>0</v>
      </c>
      <c r="L42" s="448"/>
      <c r="M42" s="449"/>
      <c r="N42" s="417">
        <f t="shared" si="4"/>
        <v>0</v>
      </c>
      <c r="O42" s="417">
        <f t="shared" si="5"/>
        <v>0</v>
      </c>
      <c r="P42" s="417">
        <f t="shared" si="1"/>
        <v>0</v>
      </c>
      <c r="Q42" s="746" t="s">
        <v>421</v>
      </c>
    </row>
    <row r="43" spans="1:17" ht="22.5" customHeight="1">
      <c r="A43" s="332">
        <v>28</v>
      </c>
      <c r="B43" s="397" t="s">
        <v>180</v>
      </c>
      <c r="C43" s="398">
        <v>4864906</v>
      </c>
      <c r="D43" s="155" t="s">
        <v>13</v>
      </c>
      <c r="E43" s="119" t="s">
        <v>363</v>
      </c>
      <c r="F43" s="409">
        <v>-1000</v>
      </c>
      <c r="G43" s="448">
        <v>999630</v>
      </c>
      <c r="H43" s="449">
        <v>999630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48">
        <v>915557</v>
      </c>
      <c r="M43" s="449">
        <v>919717</v>
      </c>
      <c r="N43" s="417">
        <f t="shared" si="4"/>
        <v>-4160</v>
      </c>
      <c r="O43" s="417">
        <f t="shared" si="5"/>
        <v>4160000</v>
      </c>
      <c r="P43" s="417">
        <f t="shared" si="1"/>
        <v>4.16</v>
      </c>
      <c r="Q43" s="406"/>
    </row>
    <row r="44" spans="1:17" ht="22.5" customHeight="1" thickBot="1">
      <c r="A44" s="332">
        <v>29</v>
      </c>
      <c r="B44" s="397" t="s">
        <v>181</v>
      </c>
      <c r="C44" s="398">
        <v>4864907</v>
      </c>
      <c r="D44" s="155" t="s">
        <v>13</v>
      </c>
      <c r="E44" s="119" t="s">
        <v>363</v>
      </c>
      <c r="F44" s="588">
        <v>-1000</v>
      </c>
      <c r="G44" s="448">
        <v>999027</v>
      </c>
      <c r="H44" s="449">
        <v>999027</v>
      </c>
      <c r="I44" s="417">
        <f t="shared" si="2"/>
        <v>0</v>
      </c>
      <c r="J44" s="417">
        <f t="shared" si="3"/>
        <v>0</v>
      </c>
      <c r="K44" s="417">
        <f t="shared" si="0"/>
        <v>0</v>
      </c>
      <c r="L44" s="448">
        <v>901652</v>
      </c>
      <c r="M44" s="449">
        <v>905991</v>
      </c>
      <c r="N44" s="417">
        <f t="shared" si="4"/>
        <v>-4339</v>
      </c>
      <c r="O44" s="417">
        <f t="shared" si="5"/>
        <v>4339000</v>
      </c>
      <c r="P44" s="417">
        <f t="shared" si="1"/>
        <v>4.339</v>
      </c>
      <c r="Q44" s="406"/>
    </row>
    <row r="45" spans="1:17" ht="18" customHeight="1" thickTop="1">
      <c r="A45" s="361"/>
      <c r="B45" s="400"/>
      <c r="C45" s="401"/>
      <c r="D45" s="317"/>
      <c r="E45" s="318"/>
      <c r="F45" s="409"/>
      <c r="G45" s="628"/>
      <c r="H45" s="629"/>
      <c r="I45" s="423"/>
      <c r="J45" s="423"/>
      <c r="K45" s="423"/>
      <c r="L45" s="423"/>
      <c r="M45" s="424"/>
      <c r="N45" s="423"/>
      <c r="O45" s="423"/>
      <c r="P45" s="423"/>
      <c r="Q45" s="27"/>
    </row>
    <row r="46" spans="1:17" ht="18" customHeight="1" thickBot="1">
      <c r="A46" s="538" t="s">
        <v>352</v>
      </c>
      <c r="B46" s="402"/>
      <c r="C46" s="403"/>
      <c r="D46" s="319"/>
      <c r="E46" s="320"/>
      <c r="F46" s="409"/>
      <c r="G46" s="630"/>
      <c r="H46" s="631"/>
      <c r="I46" s="427"/>
      <c r="J46" s="427"/>
      <c r="K46" s="427"/>
      <c r="L46" s="427"/>
      <c r="M46" s="428"/>
      <c r="N46" s="427"/>
      <c r="O46" s="427"/>
      <c r="P46" s="548" t="str">
        <f>NDPL!$Q$1</f>
        <v>FEBRUARY-2012</v>
      </c>
      <c r="Q46" s="548"/>
    </row>
    <row r="47" spans="1:17" ht="21" customHeight="1" thickTop="1">
      <c r="A47" s="359"/>
      <c r="B47" s="362" t="s">
        <v>182</v>
      </c>
      <c r="C47" s="398"/>
      <c r="D47" s="106"/>
      <c r="E47" s="106"/>
      <c r="F47" s="589"/>
      <c r="G47" s="627"/>
      <c r="H47" s="626"/>
      <c r="I47" s="417"/>
      <c r="J47" s="417"/>
      <c r="K47" s="417"/>
      <c r="L47" s="418"/>
      <c r="M47" s="417"/>
      <c r="N47" s="417"/>
      <c r="O47" s="417"/>
      <c r="P47" s="417"/>
      <c r="Q47" s="184"/>
    </row>
    <row r="48" spans="1:17" ht="21" customHeight="1">
      <c r="A48" s="332">
        <v>30</v>
      </c>
      <c r="B48" s="397" t="s">
        <v>16</v>
      </c>
      <c r="C48" s="398">
        <v>4864988</v>
      </c>
      <c r="D48" s="155" t="s">
        <v>13</v>
      </c>
      <c r="E48" s="119" t="s">
        <v>363</v>
      </c>
      <c r="F48" s="409">
        <v>-1000</v>
      </c>
      <c r="G48" s="448">
        <v>998860</v>
      </c>
      <c r="H48" s="449">
        <v>998860</v>
      </c>
      <c r="I48" s="417">
        <f t="shared" si="2"/>
        <v>0</v>
      </c>
      <c r="J48" s="417">
        <f t="shared" si="3"/>
        <v>0</v>
      </c>
      <c r="K48" s="417">
        <f t="shared" si="0"/>
        <v>0</v>
      </c>
      <c r="L48" s="448">
        <v>975970</v>
      </c>
      <c r="M48" s="449">
        <v>976039</v>
      </c>
      <c r="N48" s="417">
        <f t="shared" si="4"/>
        <v>-69</v>
      </c>
      <c r="O48" s="417">
        <f t="shared" si="5"/>
        <v>69000</v>
      </c>
      <c r="P48" s="417">
        <f t="shared" si="1"/>
        <v>0.069</v>
      </c>
      <c r="Q48" s="184"/>
    </row>
    <row r="49" spans="1:17" ht="21" customHeight="1">
      <c r="A49" s="332">
        <v>31</v>
      </c>
      <c r="B49" s="397" t="s">
        <v>17</v>
      </c>
      <c r="C49" s="398">
        <v>4864989</v>
      </c>
      <c r="D49" s="155" t="s">
        <v>13</v>
      </c>
      <c r="E49" s="119" t="s">
        <v>363</v>
      </c>
      <c r="F49" s="409">
        <v>-1000</v>
      </c>
      <c r="G49" s="448">
        <v>55</v>
      </c>
      <c r="H49" s="449">
        <v>55</v>
      </c>
      <c r="I49" s="417">
        <f t="shared" si="2"/>
        <v>0</v>
      </c>
      <c r="J49" s="417">
        <f t="shared" si="3"/>
        <v>0</v>
      </c>
      <c r="K49" s="417">
        <f t="shared" si="0"/>
        <v>0</v>
      </c>
      <c r="L49" s="448">
        <v>993238</v>
      </c>
      <c r="M49" s="449">
        <v>993688</v>
      </c>
      <c r="N49" s="417">
        <f t="shared" si="4"/>
        <v>-450</v>
      </c>
      <c r="O49" s="417">
        <f t="shared" si="5"/>
        <v>450000</v>
      </c>
      <c r="P49" s="417">
        <f t="shared" si="1"/>
        <v>0.45</v>
      </c>
      <c r="Q49" s="184"/>
    </row>
    <row r="50" spans="1:17" ht="21" customHeight="1">
      <c r="A50" s="332">
        <v>32</v>
      </c>
      <c r="B50" s="397" t="s">
        <v>18</v>
      </c>
      <c r="C50" s="398">
        <v>4864979</v>
      </c>
      <c r="D50" s="155" t="s">
        <v>13</v>
      </c>
      <c r="E50" s="119" t="s">
        <v>363</v>
      </c>
      <c r="F50" s="409">
        <v>-2000</v>
      </c>
      <c r="G50" s="448">
        <v>990581</v>
      </c>
      <c r="H50" s="449">
        <v>990581</v>
      </c>
      <c r="I50" s="417">
        <f t="shared" si="2"/>
        <v>0</v>
      </c>
      <c r="J50" s="417">
        <f t="shared" si="3"/>
        <v>0</v>
      </c>
      <c r="K50" s="417">
        <f t="shared" si="0"/>
        <v>0</v>
      </c>
      <c r="L50" s="448">
        <v>972722</v>
      </c>
      <c r="M50" s="449">
        <v>972571</v>
      </c>
      <c r="N50" s="417">
        <f t="shared" si="4"/>
        <v>151</v>
      </c>
      <c r="O50" s="417">
        <f t="shared" si="5"/>
        <v>-302000</v>
      </c>
      <c r="P50" s="417">
        <f t="shared" si="1"/>
        <v>-0.302</v>
      </c>
      <c r="Q50" s="590"/>
    </row>
    <row r="51" spans="1:17" ht="21" customHeight="1">
      <c r="A51" s="332"/>
      <c r="B51" s="399" t="s">
        <v>183</v>
      </c>
      <c r="C51" s="398"/>
      <c r="D51" s="155"/>
      <c r="E51" s="155"/>
      <c r="F51" s="409"/>
      <c r="G51" s="627"/>
      <c r="H51" s="626"/>
      <c r="I51" s="417"/>
      <c r="J51" s="417"/>
      <c r="K51" s="417"/>
      <c r="L51" s="418"/>
      <c r="M51" s="417"/>
      <c r="N51" s="417"/>
      <c r="O51" s="417"/>
      <c r="P51" s="417"/>
      <c r="Q51" s="184"/>
    </row>
    <row r="52" spans="1:17" ht="21" customHeight="1">
      <c r="A52" s="332">
        <v>33</v>
      </c>
      <c r="B52" s="397" t="s">
        <v>16</v>
      </c>
      <c r="C52" s="398">
        <v>4864966</v>
      </c>
      <c r="D52" s="155" t="s">
        <v>13</v>
      </c>
      <c r="E52" s="119" t="s">
        <v>363</v>
      </c>
      <c r="F52" s="409">
        <v>-1000</v>
      </c>
      <c r="G52" s="448">
        <v>997722</v>
      </c>
      <c r="H52" s="449">
        <v>997918</v>
      </c>
      <c r="I52" s="417">
        <f t="shared" si="2"/>
        <v>-196</v>
      </c>
      <c r="J52" s="417">
        <f t="shared" si="3"/>
        <v>196000</v>
      </c>
      <c r="K52" s="417">
        <f t="shared" si="0"/>
        <v>0.196</v>
      </c>
      <c r="L52" s="448">
        <v>932216</v>
      </c>
      <c r="M52" s="449">
        <v>932440</v>
      </c>
      <c r="N52" s="417">
        <f t="shared" si="4"/>
        <v>-224</v>
      </c>
      <c r="O52" s="417">
        <f t="shared" si="5"/>
        <v>224000</v>
      </c>
      <c r="P52" s="417">
        <f t="shared" si="1"/>
        <v>0.224</v>
      </c>
      <c r="Q52" s="184"/>
    </row>
    <row r="53" spans="1:17" ht="21" customHeight="1">
      <c r="A53" s="332">
        <v>34</v>
      </c>
      <c r="B53" s="397" t="s">
        <v>17</v>
      </c>
      <c r="C53" s="398">
        <v>4864967</v>
      </c>
      <c r="D53" s="155" t="s">
        <v>13</v>
      </c>
      <c r="E53" s="119" t="s">
        <v>363</v>
      </c>
      <c r="F53" s="409">
        <v>-1000</v>
      </c>
      <c r="G53" s="448">
        <v>1543</v>
      </c>
      <c r="H53" s="449">
        <v>1543</v>
      </c>
      <c r="I53" s="417">
        <f t="shared" si="2"/>
        <v>0</v>
      </c>
      <c r="J53" s="417">
        <f t="shared" si="3"/>
        <v>0</v>
      </c>
      <c r="K53" s="417">
        <f t="shared" si="0"/>
        <v>0</v>
      </c>
      <c r="L53" s="448">
        <v>946658</v>
      </c>
      <c r="M53" s="449">
        <v>947820</v>
      </c>
      <c r="N53" s="417">
        <f t="shared" si="4"/>
        <v>-1162</v>
      </c>
      <c r="O53" s="417">
        <f t="shared" si="5"/>
        <v>1162000</v>
      </c>
      <c r="P53" s="417">
        <f t="shared" si="1"/>
        <v>1.162</v>
      </c>
      <c r="Q53" s="184"/>
    </row>
    <row r="54" spans="1:17" ht="21" customHeight="1">
      <c r="A54" s="332">
        <v>35</v>
      </c>
      <c r="B54" s="397" t="s">
        <v>18</v>
      </c>
      <c r="C54" s="398">
        <v>4865048</v>
      </c>
      <c r="D54" s="155" t="s">
        <v>13</v>
      </c>
      <c r="E54" s="119" t="s">
        <v>363</v>
      </c>
      <c r="F54" s="409">
        <v>-1000</v>
      </c>
      <c r="G54" s="448">
        <v>997829</v>
      </c>
      <c r="H54" s="449">
        <v>998032</v>
      </c>
      <c r="I54" s="417">
        <f t="shared" si="2"/>
        <v>-203</v>
      </c>
      <c r="J54" s="417">
        <f t="shared" si="3"/>
        <v>203000</v>
      </c>
      <c r="K54" s="417">
        <f t="shared" si="0"/>
        <v>0.203</v>
      </c>
      <c r="L54" s="448">
        <v>938801</v>
      </c>
      <c r="M54" s="449">
        <v>938989</v>
      </c>
      <c r="N54" s="417">
        <f t="shared" si="4"/>
        <v>-188</v>
      </c>
      <c r="O54" s="417">
        <f t="shared" si="5"/>
        <v>188000</v>
      </c>
      <c r="P54" s="417">
        <f t="shared" si="1"/>
        <v>0.188</v>
      </c>
      <c r="Q54" s="184"/>
    </row>
    <row r="55" spans="1:17" ht="21" customHeight="1">
      <c r="A55" s="332"/>
      <c r="B55" s="399" t="s">
        <v>123</v>
      </c>
      <c r="C55" s="398"/>
      <c r="D55" s="155"/>
      <c r="E55" s="119"/>
      <c r="F55" s="407"/>
      <c r="G55" s="627"/>
      <c r="H55" s="632"/>
      <c r="I55" s="417"/>
      <c r="J55" s="417"/>
      <c r="K55" s="417"/>
      <c r="L55" s="418"/>
      <c r="M55" s="414"/>
      <c r="N55" s="417"/>
      <c r="O55" s="417"/>
      <c r="P55" s="417"/>
      <c r="Q55" s="184"/>
    </row>
    <row r="56" spans="1:17" ht="21" customHeight="1">
      <c r="A56" s="332">
        <v>36</v>
      </c>
      <c r="B56" s="397" t="s">
        <v>386</v>
      </c>
      <c r="C56" s="398">
        <v>4864827</v>
      </c>
      <c r="D56" s="155" t="s">
        <v>13</v>
      </c>
      <c r="E56" s="119" t="s">
        <v>363</v>
      </c>
      <c r="F56" s="407">
        <v>-666.666</v>
      </c>
      <c r="G56" s="448"/>
      <c r="H56" s="449"/>
      <c r="I56" s="417">
        <f>G56-H56</f>
        <v>0</v>
      </c>
      <c r="J56" s="417">
        <f t="shared" si="3"/>
        <v>0</v>
      </c>
      <c r="K56" s="417">
        <f t="shared" si="0"/>
        <v>0</v>
      </c>
      <c r="L56" s="448"/>
      <c r="M56" s="449"/>
      <c r="N56" s="417">
        <f>L56-M56</f>
        <v>0</v>
      </c>
      <c r="O56" s="417">
        <f t="shared" si="5"/>
        <v>0</v>
      </c>
      <c r="P56" s="417">
        <f t="shared" si="1"/>
        <v>0</v>
      </c>
      <c r="Q56" s="746" t="s">
        <v>421</v>
      </c>
    </row>
    <row r="57" spans="1:17" ht="21" customHeight="1">
      <c r="A57" s="332">
        <v>37</v>
      </c>
      <c r="B57" s="397" t="s">
        <v>185</v>
      </c>
      <c r="C57" s="398">
        <v>4864828</v>
      </c>
      <c r="D57" s="155" t="s">
        <v>13</v>
      </c>
      <c r="E57" s="119" t="s">
        <v>363</v>
      </c>
      <c r="F57" s="407">
        <v>-666.666</v>
      </c>
      <c r="G57" s="448">
        <v>980215</v>
      </c>
      <c r="H57" s="449">
        <v>983017</v>
      </c>
      <c r="I57" s="417">
        <f>G57-H57</f>
        <v>-2802</v>
      </c>
      <c r="J57" s="417">
        <f t="shared" si="3"/>
        <v>1867998.1320000002</v>
      </c>
      <c r="K57" s="417">
        <f t="shared" si="0"/>
        <v>1.8679981320000003</v>
      </c>
      <c r="L57" s="448">
        <v>976469</v>
      </c>
      <c r="M57" s="449">
        <v>976470</v>
      </c>
      <c r="N57" s="417">
        <f>L57-M57</f>
        <v>-1</v>
      </c>
      <c r="O57" s="417">
        <f t="shared" si="5"/>
        <v>666.666</v>
      </c>
      <c r="P57" s="417">
        <f t="shared" si="1"/>
        <v>0.000666666</v>
      </c>
      <c r="Q57" s="184"/>
    </row>
    <row r="58" spans="1:17" ht="22.5" customHeight="1">
      <c r="A58" s="332"/>
      <c r="B58" s="399" t="s">
        <v>390</v>
      </c>
      <c r="C58" s="398"/>
      <c r="D58" s="155"/>
      <c r="E58" s="119"/>
      <c r="F58" s="407"/>
      <c r="G58" s="627"/>
      <c r="H58" s="632"/>
      <c r="I58" s="417"/>
      <c r="J58" s="417"/>
      <c r="K58" s="417"/>
      <c r="L58" s="421"/>
      <c r="M58" s="414"/>
      <c r="N58" s="417"/>
      <c r="O58" s="417"/>
      <c r="P58" s="417"/>
      <c r="Q58" s="184"/>
    </row>
    <row r="59" spans="1:17" ht="21" customHeight="1">
      <c r="A59" s="332">
        <v>38</v>
      </c>
      <c r="B59" s="397" t="s">
        <v>386</v>
      </c>
      <c r="C59" s="398">
        <v>4865024</v>
      </c>
      <c r="D59" s="155" t="s">
        <v>13</v>
      </c>
      <c r="E59" s="119" t="s">
        <v>363</v>
      </c>
      <c r="F59" s="596">
        <v>-2000</v>
      </c>
      <c r="G59" s="448">
        <v>432</v>
      </c>
      <c r="H59" s="449">
        <v>324</v>
      </c>
      <c r="I59" s="417">
        <f>G59-H59</f>
        <v>108</v>
      </c>
      <c r="J59" s="417">
        <f t="shared" si="3"/>
        <v>-216000</v>
      </c>
      <c r="K59" s="417">
        <f t="shared" si="0"/>
        <v>-0.216</v>
      </c>
      <c r="L59" s="448">
        <v>1149</v>
      </c>
      <c r="M59" s="449">
        <v>1132</v>
      </c>
      <c r="N59" s="417">
        <f>L59-M59</f>
        <v>17</v>
      </c>
      <c r="O59" s="417">
        <f t="shared" si="5"/>
        <v>-34000</v>
      </c>
      <c r="P59" s="417">
        <f t="shared" si="1"/>
        <v>-0.034</v>
      </c>
      <c r="Q59" s="184"/>
    </row>
    <row r="60" spans="1:17" ht="21" customHeight="1">
      <c r="A60" s="332">
        <v>39</v>
      </c>
      <c r="B60" s="397" t="s">
        <v>185</v>
      </c>
      <c r="C60" s="398">
        <v>4864920</v>
      </c>
      <c r="D60" s="155" t="s">
        <v>13</v>
      </c>
      <c r="E60" s="119" t="s">
        <v>363</v>
      </c>
      <c r="F60" s="596">
        <v>-2000</v>
      </c>
      <c r="G60" s="448">
        <v>997190</v>
      </c>
      <c r="H60" s="449">
        <v>997068</v>
      </c>
      <c r="I60" s="417">
        <f>G60-H60</f>
        <v>122</v>
      </c>
      <c r="J60" s="417">
        <f t="shared" si="3"/>
        <v>-244000</v>
      </c>
      <c r="K60" s="417">
        <f t="shared" si="0"/>
        <v>-0.244</v>
      </c>
      <c r="L60" s="448">
        <v>405</v>
      </c>
      <c r="M60" s="449">
        <v>393</v>
      </c>
      <c r="N60" s="417">
        <f>L60-M60</f>
        <v>12</v>
      </c>
      <c r="O60" s="417">
        <f t="shared" si="5"/>
        <v>-24000</v>
      </c>
      <c r="P60" s="417">
        <f t="shared" si="1"/>
        <v>-0.024</v>
      </c>
      <c r="Q60" s="184"/>
    </row>
    <row r="61" spans="1:17" ht="21" customHeight="1">
      <c r="A61" s="332"/>
      <c r="B61" s="711" t="s">
        <v>396</v>
      </c>
      <c r="C61" s="398"/>
      <c r="D61" s="155"/>
      <c r="E61" s="119"/>
      <c r="F61" s="596"/>
      <c r="G61" s="448"/>
      <c r="H61" s="449"/>
      <c r="I61" s="417"/>
      <c r="J61" s="417"/>
      <c r="K61" s="417"/>
      <c r="L61" s="448"/>
      <c r="M61" s="449"/>
      <c r="N61" s="417"/>
      <c r="O61" s="417"/>
      <c r="P61" s="417"/>
      <c r="Q61" s="184"/>
    </row>
    <row r="62" spans="1:17" ht="21" customHeight="1">
      <c r="A62" s="332">
        <v>40</v>
      </c>
      <c r="B62" s="397" t="s">
        <v>386</v>
      </c>
      <c r="C62" s="398">
        <v>5128414</v>
      </c>
      <c r="D62" s="155" t="s">
        <v>13</v>
      </c>
      <c r="E62" s="119" t="s">
        <v>363</v>
      </c>
      <c r="F62" s="596">
        <v>-1000</v>
      </c>
      <c r="G62" s="448">
        <v>986910</v>
      </c>
      <c r="H62" s="449">
        <v>989078</v>
      </c>
      <c r="I62" s="417">
        <f>G62-H62</f>
        <v>-2168</v>
      </c>
      <c r="J62" s="417">
        <f t="shared" si="3"/>
        <v>2168000</v>
      </c>
      <c r="K62" s="417">
        <f t="shared" si="0"/>
        <v>2.168</v>
      </c>
      <c r="L62" s="448">
        <v>999915</v>
      </c>
      <c r="M62" s="449">
        <v>999915</v>
      </c>
      <c r="N62" s="417">
        <f>L62-M62</f>
        <v>0</v>
      </c>
      <c r="O62" s="417">
        <f t="shared" si="5"/>
        <v>0</v>
      </c>
      <c r="P62" s="417">
        <f t="shared" si="1"/>
        <v>0</v>
      </c>
      <c r="Q62" s="184"/>
    </row>
    <row r="63" spans="1:17" ht="21" customHeight="1">
      <c r="A63" s="332">
        <v>41</v>
      </c>
      <c r="B63" s="397" t="s">
        <v>185</v>
      </c>
      <c r="C63" s="398">
        <v>5128416</v>
      </c>
      <c r="D63" s="155" t="s">
        <v>13</v>
      </c>
      <c r="E63" s="119" t="s">
        <v>363</v>
      </c>
      <c r="F63" s="596">
        <v>-1000</v>
      </c>
      <c r="G63" s="448">
        <v>984559</v>
      </c>
      <c r="H63" s="449">
        <v>985773</v>
      </c>
      <c r="I63" s="417">
        <f>G63-H63</f>
        <v>-1214</v>
      </c>
      <c r="J63" s="417">
        <f t="shared" si="3"/>
        <v>1214000</v>
      </c>
      <c r="K63" s="417">
        <f t="shared" si="0"/>
        <v>1.214</v>
      </c>
      <c r="L63" s="448">
        <v>999997</v>
      </c>
      <c r="M63" s="449">
        <v>999997</v>
      </c>
      <c r="N63" s="417">
        <f>L63-M63</f>
        <v>0</v>
      </c>
      <c r="O63" s="417">
        <f t="shared" si="5"/>
        <v>0</v>
      </c>
      <c r="P63" s="417">
        <f t="shared" si="1"/>
        <v>0</v>
      </c>
      <c r="Q63" s="184"/>
    </row>
    <row r="64" spans="1:17" ht="21" customHeight="1">
      <c r="A64" s="332"/>
      <c r="B64" s="711" t="s">
        <v>405</v>
      </c>
      <c r="C64" s="398"/>
      <c r="D64" s="155"/>
      <c r="E64" s="119"/>
      <c r="F64" s="596"/>
      <c r="G64" s="448"/>
      <c r="H64" s="449"/>
      <c r="I64" s="417"/>
      <c r="J64" s="417"/>
      <c r="K64" s="417"/>
      <c r="L64" s="448"/>
      <c r="M64" s="449"/>
      <c r="N64" s="417"/>
      <c r="O64" s="417"/>
      <c r="P64" s="417"/>
      <c r="Q64" s="184"/>
    </row>
    <row r="65" spans="1:17" ht="21" customHeight="1">
      <c r="A65" s="332">
        <v>42</v>
      </c>
      <c r="B65" s="397" t="s">
        <v>406</v>
      </c>
      <c r="C65" s="398">
        <v>5100228</v>
      </c>
      <c r="D65" s="155" t="s">
        <v>13</v>
      </c>
      <c r="E65" s="119" t="s">
        <v>363</v>
      </c>
      <c r="F65" s="596">
        <v>800</v>
      </c>
      <c r="G65" s="448">
        <v>999263</v>
      </c>
      <c r="H65" s="449">
        <v>999571</v>
      </c>
      <c r="I65" s="417">
        <f>G65-H65</f>
        <v>-308</v>
      </c>
      <c r="J65" s="417">
        <f t="shared" si="3"/>
        <v>-246400</v>
      </c>
      <c r="K65" s="417">
        <f t="shared" si="0"/>
        <v>-0.2464</v>
      </c>
      <c r="L65" s="448">
        <v>398</v>
      </c>
      <c r="M65" s="449">
        <v>389</v>
      </c>
      <c r="N65" s="417">
        <f>L65-M65</f>
        <v>9</v>
      </c>
      <c r="O65" s="417">
        <f t="shared" si="5"/>
        <v>7200</v>
      </c>
      <c r="P65" s="417">
        <f t="shared" si="1"/>
        <v>0.0072</v>
      </c>
      <c r="Q65" s="184"/>
    </row>
    <row r="66" spans="1:17" ht="21" customHeight="1">
      <c r="A66" s="332">
        <v>43</v>
      </c>
      <c r="B66" s="490" t="s">
        <v>407</v>
      </c>
      <c r="C66" s="398">
        <v>5128441</v>
      </c>
      <c r="D66" s="155" t="s">
        <v>13</v>
      </c>
      <c r="E66" s="119" t="s">
        <v>363</v>
      </c>
      <c r="F66" s="596">
        <v>800</v>
      </c>
      <c r="G66" s="448">
        <v>1697</v>
      </c>
      <c r="H66" s="449">
        <v>1440</v>
      </c>
      <c r="I66" s="417">
        <f>G66-H66</f>
        <v>257</v>
      </c>
      <c r="J66" s="417">
        <f t="shared" si="3"/>
        <v>205600</v>
      </c>
      <c r="K66" s="417">
        <f t="shared" si="0"/>
        <v>0.2056</v>
      </c>
      <c r="L66" s="448">
        <v>184</v>
      </c>
      <c r="M66" s="449">
        <v>181</v>
      </c>
      <c r="N66" s="417">
        <f>L66-M66</f>
        <v>3</v>
      </c>
      <c r="O66" s="417">
        <f t="shared" si="5"/>
        <v>2400</v>
      </c>
      <c r="P66" s="417">
        <f t="shared" si="1"/>
        <v>0.0024</v>
      </c>
      <c r="Q66" s="184"/>
    </row>
    <row r="67" spans="1:17" ht="21" customHeight="1">
      <c r="A67" s="332">
        <v>44</v>
      </c>
      <c r="B67" s="397" t="s">
        <v>379</v>
      </c>
      <c r="C67" s="398">
        <v>5128443</v>
      </c>
      <c r="D67" s="155" t="s">
        <v>13</v>
      </c>
      <c r="E67" s="119" t="s">
        <v>363</v>
      </c>
      <c r="F67" s="596">
        <v>800</v>
      </c>
      <c r="G67" s="448">
        <v>992688</v>
      </c>
      <c r="H67" s="449">
        <v>993671</v>
      </c>
      <c r="I67" s="417">
        <f>G67-H67</f>
        <v>-983</v>
      </c>
      <c r="J67" s="417">
        <f t="shared" si="3"/>
        <v>-786400</v>
      </c>
      <c r="K67" s="417">
        <f t="shared" si="0"/>
        <v>-0.7864</v>
      </c>
      <c r="L67" s="448">
        <v>999912</v>
      </c>
      <c r="M67" s="449">
        <v>999913</v>
      </c>
      <c r="N67" s="417">
        <f>L67-M67</f>
        <v>-1</v>
      </c>
      <c r="O67" s="417">
        <f t="shared" si="5"/>
        <v>-800</v>
      </c>
      <c r="P67" s="417">
        <f t="shared" si="1"/>
        <v>-0.0008</v>
      </c>
      <c r="Q67" s="184"/>
    </row>
    <row r="68" spans="1:17" ht="29.25" customHeight="1">
      <c r="A68" s="740">
        <v>45</v>
      </c>
      <c r="B68" s="741" t="s">
        <v>417</v>
      </c>
      <c r="C68" s="742">
        <v>5128407</v>
      </c>
      <c r="D68" s="743" t="s">
        <v>13</v>
      </c>
      <c r="E68" s="744" t="s">
        <v>363</v>
      </c>
      <c r="F68" s="745">
        <v>-2000</v>
      </c>
      <c r="G68" s="704">
        <v>999933</v>
      </c>
      <c r="H68" s="705">
        <v>1000001</v>
      </c>
      <c r="I68" s="739">
        <f>G68-H68</f>
        <v>-68</v>
      </c>
      <c r="J68" s="739">
        <f t="shared" si="3"/>
        <v>136000</v>
      </c>
      <c r="K68" s="739">
        <f t="shared" si="0"/>
        <v>0.136</v>
      </c>
      <c r="L68" s="704">
        <v>0</v>
      </c>
      <c r="M68" s="705">
        <v>0</v>
      </c>
      <c r="N68" s="739">
        <f>L68-M68</f>
        <v>0</v>
      </c>
      <c r="O68" s="739">
        <f t="shared" si="5"/>
        <v>0</v>
      </c>
      <c r="P68" s="739">
        <f t="shared" si="1"/>
        <v>0</v>
      </c>
      <c r="Q68" s="716" t="s">
        <v>422</v>
      </c>
    </row>
    <row r="69" spans="1:17" ht="21" customHeight="1">
      <c r="A69" s="332"/>
      <c r="B69" s="362" t="s">
        <v>109</v>
      </c>
      <c r="C69" s="398"/>
      <c r="D69" s="106"/>
      <c r="E69" s="106"/>
      <c r="F69" s="407"/>
      <c r="G69" s="627"/>
      <c r="H69" s="626"/>
      <c r="I69" s="417"/>
      <c r="J69" s="417"/>
      <c r="K69" s="417"/>
      <c r="L69" s="418"/>
      <c r="M69" s="417"/>
      <c r="N69" s="417"/>
      <c r="O69" s="417"/>
      <c r="P69" s="417"/>
      <c r="Q69" s="184"/>
    </row>
    <row r="70" spans="1:17" ht="21" customHeight="1">
      <c r="A70" s="332">
        <v>46</v>
      </c>
      <c r="B70" s="397" t="s">
        <v>120</v>
      </c>
      <c r="C70" s="398">
        <v>4864951</v>
      </c>
      <c r="D70" s="155" t="s">
        <v>13</v>
      </c>
      <c r="E70" s="119" t="s">
        <v>363</v>
      </c>
      <c r="F70" s="409">
        <v>1000</v>
      </c>
      <c r="G70" s="448">
        <v>998045</v>
      </c>
      <c r="H70" s="449">
        <v>998176</v>
      </c>
      <c r="I70" s="417">
        <f t="shared" si="2"/>
        <v>-131</v>
      </c>
      <c r="J70" s="417">
        <f t="shared" si="3"/>
        <v>-131000</v>
      </c>
      <c r="K70" s="417">
        <f t="shared" si="0"/>
        <v>-0.131</v>
      </c>
      <c r="L70" s="448">
        <v>38077</v>
      </c>
      <c r="M70" s="449">
        <v>38051</v>
      </c>
      <c r="N70" s="417">
        <f t="shared" si="4"/>
        <v>26</v>
      </c>
      <c r="O70" s="417">
        <f t="shared" si="5"/>
        <v>26000</v>
      </c>
      <c r="P70" s="417">
        <f t="shared" si="1"/>
        <v>0.026</v>
      </c>
      <c r="Q70" s="184"/>
    </row>
    <row r="71" spans="1:17" ht="21" customHeight="1">
      <c r="A71" s="332">
        <v>47</v>
      </c>
      <c r="B71" s="397" t="s">
        <v>121</v>
      </c>
      <c r="C71" s="398">
        <v>4902501</v>
      </c>
      <c r="D71" s="155" t="s">
        <v>13</v>
      </c>
      <c r="E71" s="119" t="s">
        <v>363</v>
      </c>
      <c r="F71" s="409">
        <v>1333.33</v>
      </c>
      <c r="G71" s="448">
        <v>997835</v>
      </c>
      <c r="H71" s="449">
        <v>997985</v>
      </c>
      <c r="I71" s="414">
        <f t="shared" si="2"/>
        <v>-150</v>
      </c>
      <c r="J71" s="414">
        <f t="shared" si="3"/>
        <v>-199999.5</v>
      </c>
      <c r="K71" s="414">
        <f t="shared" si="0"/>
        <v>-0.1999995</v>
      </c>
      <c r="L71" s="448">
        <v>499</v>
      </c>
      <c r="M71" s="449">
        <v>514</v>
      </c>
      <c r="N71" s="417">
        <f t="shared" si="4"/>
        <v>-15</v>
      </c>
      <c r="O71" s="417">
        <f t="shared" si="5"/>
        <v>-19999.949999999997</v>
      </c>
      <c r="P71" s="726">
        <f t="shared" si="1"/>
        <v>-0.019999949999999996</v>
      </c>
      <c r="Q71" s="184"/>
    </row>
    <row r="72" spans="1:17" ht="21" customHeight="1">
      <c r="A72" s="332"/>
      <c r="B72" s="399" t="s">
        <v>184</v>
      </c>
      <c r="C72" s="398"/>
      <c r="D72" s="155"/>
      <c r="E72" s="155"/>
      <c r="F72" s="409"/>
      <c r="G72" s="627"/>
      <c r="H72" s="626"/>
      <c r="I72" s="417"/>
      <c r="J72" s="417"/>
      <c r="K72" s="417"/>
      <c r="L72" s="418"/>
      <c r="M72" s="417"/>
      <c r="N72" s="417"/>
      <c r="O72" s="417"/>
      <c r="P72" s="417"/>
      <c r="Q72" s="184"/>
    </row>
    <row r="73" spans="1:17" ht="21" customHeight="1">
      <c r="A73" s="332">
        <v>48</v>
      </c>
      <c r="B73" s="397" t="s">
        <v>39</v>
      </c>
      <c r="C73" s="398">
        <v>4864990</v>
      </c>
      <c r="D73" s="155" t="s">
        <v>13</v>
      </c>
      <c r="E73" s="119" t="s">
        <v>363</v>
      </c>
      <c r="F73" s="409">
        <v>-1000</v>
      </c>
      <c r="G73" s="448">
        <v>3727</v>
      </c>
      <c r="H73" s="449">
        <v>2024</v>
      </c>
      <c r="I73" s="417">
        <f t="shared" si="2"/>
        <v>1703</v>
      </c>
      <c r="J73" s="417">
        <f t="shared" si="3"/>
        <v>-1703000</v>
      </c>
      <c r="K73" s="417">
        <f t="shared" si="0"/>
        <v>-1.703</v>
      </c>
      <c r="L73" s="448">
        <v>981988</v>
      </c>
      <c r="M73" s="449">
        <v>981989</v>
      </c>
      <c r="N73" s="417">
        <f t="shared" si="4"/>
        <v>-1</v>
      </c>
      <c r="O73" s="417">
        <f t="shared" si="5"/>
        <v>1000</v>
      </c>
      <c r="P73" s="417">
        <f t="shared" si="1"/>
        <v>0.001</v>
      </c>
      <c r="Q73" s="184"/>
    </row>
    <row r="74" spans="1:17" ht="21" customHeight="1">
      <c r="A74" s="332">
        <v>49</v>
      </c>
      <c r="B74" s="397" t="s">
        <v>185</v>
      </c>
      <c r="C74" s="398">
        <v>4864991</v>
      </c>
      <c r="D74" s="155" t="s">
        <v>13</v>
      </c>
      <c r="E74" s="119" t="s">
        <v>363</v>
      </c>
      <c r="F74" s="409">
        <v>-1000</v>
      </c>
      <c r="G74" s="448">
        <v>999410</v>
      </c>
      <c r="H74" s="449">
        <v>999766</v>
      </c>
      <c r="I74" s="417">
        <f t="shared" si="2"/>
        <v>-356</v>
      </c>
      <c r="J74" s="417">
        <f t="shared" si="3"/>
        <v>356000</v>
      </c>
      <c r="K74" s="417">
        <f t="shared" si="0"/>
        <v>0.356</v>
      </c>
      <c r="L74" s="448">
        <v>989773</v>
      </c>
      <c r="M74" s="449">
        <v>989967</v>
      </c>
      <c r="N74" s="417">
        <f t="shared" si="4"/>
        <v>-194</v>
      </c>
      <c r="O74" s="417">
        <f t="shared" si="5"/>
        <v>194000</v>
      </c>
      <c r="P74" s="417">
        <f t="shared" si="1"/>
        <v>0.194</v>
      </c>
      <c r="Q74" s="184"/>
    </row>
    <row r="75" spans="1:17" ht="21" customHeight="1">
      <c r="A75" s="332"/>
      <c r="B75" s="404" t="s">
        <v>29</v>
      </c>
      <c r="C75" s="365"/>
      <c r="D75" s="66"/>
      <c r="E75" s="66"/>
      <c r="F75" s="409"/>
      <c r="G75" s="627"/>
      <c r="H75" s="626"/>
      <c r="I75" s="417"/>
      <c r="J75" s="417"/>
      <c r="K75" s="417"/>
      <c r="L75" s="418"/>
      <c r="M75" s="417"/>
      <c r="N75" s="417"/>
      <c r="O75" s="417"/>
      <c r="P75" s="417"/>
      <c r="Q75" s="184"/>
    </row>
    <row r="76" spans="1:17" ht="21" customHeight="1">
      <c r="A76" s="332">
        <v>50</v>
      </c>
      <c r="B76" s="110" t="s">
        <v>85</v>
      </c>
      <c r="C76" s="365">
        <v>4865092</v>
      </c>
      <c r="D76" s="66" t="s">
        <v>13</v>
      </c>
      <c r="E76" s="119" t="s">
        <v>363</v>
      </c>
      <c r="F76" s="409">
        <v>100</v>
      </c>
      <c r="G76" s="448">
        <v>6347</v>
      </c>
      <c r="H76" s="449">
        <v>6106</v>
      </c>
      <c r="I76" s="417">
        <f t="shared" si="2"/>
        <v>241</v>
      </c>
      <c r="J76" s="417">
        <f t="shared" si="3"/>
        <v>24100</v>
      </c>
      <c r="K76" s="417">
        <f t="shared" si="0"/>
        <v>0.0241</v>
      </c>
      <c r="L76" s="448">
        <v>9245</v>
      </c>
      <c r="M76" s="449">
        <v>9144</v>
      </c>
      <c r="N76" s="417">
        <f t="shared" si="4"/>
        <v>101</v>
      </c>
      <c r="O76" s="417">
        <f t="shared" si="5"/>
        <v>10100</v>
      </c>
      <c r="P76" s="417">
        <f t="shared" si="1"/>
        <v>0.0101</v>
      </c>
      <c r="Q76" s="184"/>
    </row>
    <row r="77" spans="1:17" ht="21" customHeight="1">
      <c r="A77" s="332"/>
      <c r="B77" s="399" t="s">
        <v>51</v>
      </c>
      <c r="C77" s="398"/>
      <c r="D77" s="155"/>
      <c r="E77" s="155"/>
      <c r="F77" s="409"/>
      <c r="G77" s="627"/>
      <c r="H77" s="626"/>
      <c r="I77" s="417"/>
      <c r="J77" s="417"/>
      <c r="K77" s="417"/>
      <c r="L77" s="418"/>
      <c r="M77" s="417"/>
      <c r="N77" s="417"/>
      <c r="O77" s="417"/>
      <c r="P77" s="417"/>
      <c r="Q77" s="184"/>
    </row>
    <row r="78" spans="1:17" ht="21" customHeight="1">
      <c r="A78" s="332">
        <v>51</v>
      </c>
      <c r="B78" s="397" t="s">
        <v>364</v>
      </c>
      <c r="C78" s="398">
        <v>4864792</v>
      </c>
      <c r="D78" s="155" t="s">
        <v>13</v>
      </c>
      <c r="E78" s="119" t="s">
        <v>363</v>
      </c>
      <c r="F78" s="409">
        <v>100</v>
      </c>
      <c r="G78" s="448">
        <v>38725</v>
      </c>
      <c r="H78" s="449">
        <v>39188</v>
      </c>
      <c r="I78" s="417">
        <f t="shared" si="2"/>
        <v>-463</v>
      </c>
      <c r="J78" s="417">
        <f t="shared" si="3"/>
        <v>-46300</v>
      </c>
      <c r="K78" s="417">
        <f t="shared" si="0"/>
        <v>-0.0463</v>
      </c>
      <c r="L78" s="448">
        <v>147054</v>
      </c>
      <c r="M78" s="449">
        <v>147062</v>
      </c>
      <c r="N78" s="417">
        <f t="shared" si="4"/>
        <v>-8</v>
      </c>
      <c r="O78" s="417">
        <f t="shared" si="5"/>
        <v>-800</v>
      </c>
      <c r="P78" s="417">
        <f t="shared" si="1"/>
        <v>-0.0008</v>
      </c>
      <c r="Q78" s="184"/>
    </row>
    <row r="79" spans="1:17" ht="21" customHeight="1">
      <c r="A79" s="405"/>
      <c r="B79" s="404" t="s">
        <v>325</v>
      </c>
      <c r="C79" s="398"/>
      <c r="D79" s="155"/>
      <c r="E79" s="155"/>
      <c r="F79" s="409"/>
      <c r="G79" s="627"/>
      <c r="H79" s="626"/>
      <c r="I79" s="417"/>
      <c r="J79" s="417"/>
      <c r="K79" s="417"/>
      <c r="L79" s="418"/>
      <c r="M79" s="417"/>
      <c r="N79" s="417"/>
      <c r="O79" s="417"/>
      <c r="P79" s="417"/>
      <c r="Q79" s="184"/>
    </row>
    <row r="80" spans="1:17" ht="21" customHeight="1">
      <c r="A80" s="332">
        <v>52</v>
      </c>
      <c r="B80" s="546" t="s">
        <v>367</v>
      </c>
      <c r="C80" s="398">
        <v>4865170</v>
      </c>
      <c r="D80" s="119" t="s">
        <v>13</v>
      </c>
      <c r="E80" s="119" t="s">
        <v>363</v>
      </c>
      <c r="F80" s="409">
        <v>1000</v>
      </c>
      <c r="G80" s="448">
        <v>0</v>
      </c>
      <c r="H80" s="449">
        <v>0</v>
      </c>
      <c r="I80" s="417">
        <f t="shared" si="2"/>
        <v>0</v>
      </c>
      <c r="J80" s="417">
        <f t="shared" si="3"/>
        <v>0</v>
      </c>
      <c r="K80" s="417">
        <f t="shared" si="0"/>
        <v>0</v>
      </c>
      <c r="L80" s="448">
        <v>999972</v>
      </c>
      <c r="M80" s="449">
        <v>999972</v>
      </c>
      <c r="N80" s="417">
        <f t="shared" si="4"/>
        <v>0</v>
      </c>
      <c r="O80" s="417">
        <f t="shared" si="5"/>
        <v>0</v>
      </c>
      <c r="P80" s="417">
        <f t="shared" si="1"/>
        <v>0</v>
      </c>
      <c r="Q80" s="184"/>
    </row>
    <row r="81" spans="1:17" ht="21" customHeight="1">
      <c r="A81" s="332"/>
      <c r="B81" s="404" t="s">
        <v>38</v>
      </c>
      <c r="C81" s="442"/>
      <c r="D81" s="471"/>
      <c r="E81" s="431"/>
      <c r="F81" s="442"/>
      <c r="G81" s="625"/>
      <c r="H81" s="626"/>
      <c r="I81" s="449"/>
      <c r="J81" s="449"/>
      <c r="K81" s="450"/>
      <c r="L81" s="448"/>
      <c r="M81" s="449"/>
      <c r="N81" s="449"/>
      <c r="O81" s="449"/>
      <c r="P81" s="450"/>
      <c r="Q81" s="184"/>
    </row>
    <row r="82" spans="1:17" ht="21" customHeight="1">
      <c r="A82" s="332">
        <v>53</v>
      </c>
      <c r="B82" s="546" t="s">
        <v>379</v>
      </c>
      <c r="C82" s="442">
        <v>4864961</v>
      </c>
      <c r="D82" s="470" t="s">
        <v>13</v>
      </c>
      <c r="E82" s="431" t="s">
        <v>363</v>
      </c>
      <c r="F82" s="442">
        <v>1000</v>
      </c>
      <c r="G82" s="448">
        <v>975361</v>
      </c>
      <c r="H82" s="449">
        <v>976341</v>
      </c>
      <c r="I82" s="449">
        <f>G82-H82</f>
        <v>-980</v>
      </c>
      <c r="J82" s="449">
        <f>$F82*I82</f>
        <v>-980000</v>
      </c>
      <c r="K82" s="450">
        <f>J82/1000000</f>
        <v>-0.98</v>
      </c>
      <c r="L82" s="448">
        <v>992681</v>
      </c>
      <c r="M82" s="449">
        <v>992695</v>
      </c>
      <c r="N82" s="449">
        <f>L82-M82</f>
        <v>-14</v>
      </c>
      <c r="O82" s="449">
        <f>$F82*N82</f>
        <v>-14000</v>
      </c>
      <c r="P82" s="450">
        <f>O82/1000000</f>
        <v>-0.014</v>
      </c>
      <c r="Q82" s="184"/>
    </row>
    <row r="83" spans="1:17" ht="21" customHeight="1">
      <c r="A83" s="332"/>
      <c r="B83" s="404" t="s">
        <v>197</v>
      </c>
      <c r="C83" s="442"/>
      <c r="D83" s="470"/>
      <c r="E83" s="431"/>
      <c r="F83" s="442"/>
      <c r="G83" s="633"/>
      <c r="H83" s="632"/>
      <c r="I83" s="449"/>
      <c r="J83" s="449"/>
      <c r="K83" s="449"/>
      <c r="L83" s="451"/>
      <c r="M83" s="452"/>
      <c r="N83" s="449"/>
      <c r="O83" s="449"/>
      <c r="P83" s="449"/>
      <c r="Q83" s="184"/>
    </row>
    <row r="84" spans="1:17" ht="21" customHeight="1">
      <c r="A84" s="332">
        <v>54</v>
      </c>
      <c r="B84" s="397" t="s">
        <v>381</v>
      </c>
      <c r="C84" s="442">
        <v>4902586</v>
      </c>
      <c r="D84" s="470" t="s">
        <v>13</v>
      </c>
      <c r="E84" s="431" t="s">
        <v>363</v>
      </c>
      <c r="F84" s="442">
        <v>100</v>
      </c>
      <c r="G84" s="448">
        <v>1312</v>
      </c>
      <c r="H84" s="449">
        <v>923</v>
      </c>
      <c r="I84" s="449">
        <f>G84-H84</f>
        <v>389</v>
      </c>
      <c r="J84" s="449">
        <f>$F84*I84</f>
        <v>38900</v>
      </c>
      <c r="K84" s="450">
        <f>J84/1000000</f>
        <v>0.0389</v>
      </c>
      <c r="L84" s="448">
        <v>5349</v>
      </c>
      <c r="M84" s="449">
        <v>5349</v>
      </c>
      <c r="N84" s="449">
        <f>L84-M84</f>
        <v>0</v>
      </c>
      <c r="O84" s="449">
        <f>$F84*N84</f>
        <v>0</v>
      </c>
      <c r="P84" s="450">
        <f>O84/1000000</f>
        <v>0</v>
      </c>
      <c r="Q84" s="184"/>
    </row>
    <row r="85" spans="1:17" ht="21" customHeight="1">
      <c r="A85" s="332">
        <v>55</v>
      </c>
      <c r="B85" s="397" t="s">
        <v>382</v>
      </c>
      <c r="C85" s="442">
        <v>4902587</v>
      </c>
      <c r="D85" s="470" t="s">
        <v>13</v>
      </c>
      <c r="E85" s="431" t="s">
        <v>363</v>
      </c>
      <c r="F85" s="442">
        <v>100</v>
      </c>
      <c r="G85" s="448">
        <v>6740</v>
      </c>
      <c r="H85" s="449">
        <v>5650</v>
      </c>
      <c r="I85" s="449">
        <f>G85-H85</f>
        <v>1090</v>
      </c>
      <c r="J85" s="449">
        <f>$F85*I85</f>
        <v>109000</v>
      </c>
      <c r="K85" s="450">
        <f>J85/1000000</f>
        <v>0.109</v>
      </c>
      <c r="L85" s="448">
        <v>12620</v>
      </c>
      <c r="M85" s="449">
        <v>12620</v>
      </c>
      <c r="N85" s="449">
        <f>L85-M85</f>
        <v>0</v>
      </c>
      <c r="O85" s="449">
        <f>$F85*N85</f>
        <v>0</v>
      </c>
      <c r="P85" s="450">
        <f>O85/1000000</f>
        <v>0</v>
      </c>
      <c r="Q85" s="184"/>
    </row>
    <row r="86" spans="1:17" ht="21" customHeight="1" thickBot="1">
      <c r="A86" s="120"/>
      <c r="B86" s="322"/>
      <c r="C86" s="239"/>
      <c r="D86" s="320"/>
      <c r="E86" s="320"/>
      <c r="F86" s="410"/>
      <c r="G86" s="429"/>
      <c r="H86" s="426"/>
      <c r="I86" s="427"/>
      <c r="J86" s="427"/>
      <c r="K86" s="427"/>
      <c r="L86" s="430"/>
      <c r="M86" s="427"/>
      <c r="N86" s="427"/>
      <c r="O86" s="427"/>
      <c r="P86" s="427"/>
      <c r="Q86" s="185"/>
    </row>
    <row r="87" spans="3:16" ht="17.25" thickTop="1">
      <c r="C87" s="95"/>
      <c r="D87" s="95"/>
      <c r="E87" s="95"/>
      <c r="F87" s="411"/>
      <c r="L87" s="19"/>
      <c r="M87" s="19"/>
      <c r="N87" s="19"/>
      <c r="O87" s="19"/>
      <c r="P87" s="19"/>
    </row>
    <row r="88" spans="1:16" ht="28.5" customHeight="1">
      <c r="A88" s="233" t="s">
        <v>329</v>
      </c>
      <c r="C88" s="69"/>
      <c r="D88" s="95"/>
      <c r="E88" s="95"/>
      <c r="F88" s="411"/>
      <c r="K88" s="238">
        <f>SUM(K8:K86)</f>
        <v>3.3173325119999997</v>
      </c>
      <c r="L88" s="96"/>
      <c r="M88" s="96"/>
      <c r="N88" s="96"/>
      <c r="O88" s="96"/>
      <c r="P88" s="238">
        <f>SUM(P8:P86)</f>
        <v>14.147866806000001</v>
      </c>
    </row>
    <row r="89" spans="3:16" ht="16.5">
      <c r="C89" s="95"/>
      <c r="D89" s="95"/>
      <c r="E89" s="95"/>
      <c r="F89" s="411"/>
      <c r="L89" s="19"/>
      <c r="M89" s="19"/>
      <c r="N89" s="19"/>
      <c r="O89" s="19"/>
      <c r="P89" s="19"/>
    </row>
    <row r="90" spans="1:17" ht="24" thickBot="1">
      <c r="A90" s="537" t="s">
        <v>205</v>
      </c>
      <c r="C90" s="95"/>
      <c r="D90" s="95"/>
      <c r="E90" s="95"/>
      <c r="F90" s="411"/>
      <c r="G90" s="21"/>
      <c r="H90" s="21"/>
      <c r="I90" s="58" t="s">
        <v>8</v>
      </c>
      <c r="J90" s="21"/>
      <c r="K90" s="21"/>
      <c r="L90" s="23"/>
      <c r="M90" s="23"/>
      <c r="N90" s="58" t="s">
        <v>7</v>
      </c>
      <c r="O90" s="23"/>
      <c r="P90" s="23"/>
      <c r="Q90" s="547" t="str">
        <f>NDPL!$Q$1</f>
        <v>FEBRUARY-2012</v>
      </c>
    </row>
    <row r="91" spans="1:17" ht="39.75" thickBot="1" thickTop="1">
      <c r="A91" s="43" t="s">
        <v>9</v>
      </c>
      <c r="B91" s="40" t="s">
        <v>10</v>
      </c>
      <c r="C91" s="41" t="s">
        <v>1</v>
      </c>
      <c r="D91" s="41" t="s">
        <v>2</v>
      </c>
      <c r="E91" s="41" t="s">
        <v>3</v>
      </c>
      <c r="F91" s="412" t="s">
        <v>11</v>
      </c>
      <c r="G91" s="43" t="str">
        <f>NDPL!G5</f>
        <v>FINAL READING 01/03/12</v>
      </c>
      <c r="H91" s="41" t="str">
        <f>NDPL!H5</f>
        <v>INTIAL READING 01/02/12</v>
      </c>
      <c r="I91" s="41" t="s">
        <v>4</v>
      </c>
      <c r="J91" s="41" t="s">
        <v>5</v>
      </c>
      <c r="K91" s="41" t="s">
        <v>6</v>
      </c>
      <c r="L91" s="43" t="str">
        <f>NDPL!G5</f>
        <v>FINAL READING 01/03/12</v>
      </c>
      <c r="M91" s="41" t="str">
        <f>NDPL!H5</f>
        <v>INTIAL READING 01/02/12</v>
      </c>
      <c r="N91" s="41" t="s">
        <v>4</v>
      </c>
      <c r="O91" s="41" t="s">
        <v>5</v>
      </c>
      <c r="P91" s="41" t="s">
        <v>6</v>
      </c>
      <c r="Q91" s="42" t="s">
        <v>326</v>
      </c>
    </row>
    <row r="92" spans="3:16" ht="18" thickBot="1" thickTop="1">
      <c r="C92" s="95"/>
      <c r="D92" s="95"/>
      <c r="E92" s="95"/>
      <c r="F92" s="411"/>
      <c r="L92" s="19"/>
      <c r="M92" s="19"/>
      <c r="N92" s="19"/>
      <c r="O92" s="19"/>
      <c r="P92" s="19"/>
    </row>
    <row r="93" spans="1:17" ht="18" customHeight="1" thickTop="1">
      <c r="A93" s="480"/>
      <c r="B93" s="481" t="s">
        <v>186</v>
      </c>
      <c r="C93" s="422"/>
      <c r="D93" s="116"/>
      <c r="E93" s="116"/>
      <c r="F93" s="413"/>
      <c r="G93" s="65"/>
      <c r="H93" s="27"/>
      <c r="I93" s="27"/>
      <c r="J93" s="27"/>
      <c r="K93" s="37"/>
      <c r="L93" s="105"/>
      <c r="M93" s="28"/>
      <c r="N93" s="28"/>
      <c r="O93" s="28"/>
      <c r="P93" s="29"/>
      <c r="Q93" s="183"/>
    </row>
    <row r="94" spans="1:17" ht="18">
      <c r="A94" s="421">
        <v>1</v>
      </c>
      <c r="B94" s="482" t="s">
        <v>187</v>
      </c>
      <c r="C94" s="442">
        <v>4865143</v>
      </c>
      <c r="D94" s="155" t="s">
        <v>13</v>
      </c>
      <c r="E94" s="119" t="s">
        <v>363</v>
      </c>
      <c r="F94" s="414">
        <v>-100</v>
      </c>
      <c r="G94" s="448">
        <v>999619</v>
      </c>
      <c r="H94" s="449">
        <v>996702</v>
      </c>
      <c r="I94" s="387">
        <f>G94-H94</f>
        <v>2917</v>
      </c>
      <c r="J94" s="387">
        <f>$F94*I94</f>
        <v>-291700</v>
      </c>
      <c r="K94" s="387">
        <f aca="true" t="shared" si="6" ref="K94:K142">J94/1000000</f>
        <v>-0.2917</v>
      </c>
      <c r="L94" s="448">
        <v>857897</v>
      </c>
      <c r="M94" s="449">
        <v>857886</v>
      </c>
      <c r="N94" s="387">
        <f>L94-M94</f>
        <v>11</v>
      </c>
      <c r="O94" s="387">
        <f>$F94*N94</f>
        <v>-1100</v>
      </c>
      <c r="P94" s="387">
        <f aca="true" t="shared" si="7" ref="P94:P142">O94/1000000</f>
        <v>-0.0011</v>
      </c>
      <c r="Q94" s="590"/>
    </row>
    <row r="95" spans="1:17" ht="18" customHeight="1">
      <c r="A95" s="421"/>
      <c r="B95" s="483" t="s">
        <v>45</v>
      </c>
      <c r="C95" s="442"/>
      <c r="D95" s="155"/>
      <c r="E95" s="155"/>
      <c r="F95" s="414"/>
      <c r="G95" s="627"/>
      <c r="H95" s="626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/>
      <c r="B96" s="483" t="s">
        <v>123</v>
      </c>
      <c r="C96" s="442"/>
      <c r="D96" s="155"/>
      <c r="E96" s="155"/>
      <c r="F96" s="414"/>
      <c r="G96" s="627"/>
      <c r="H96" s="626"/>
      <c r="I96" s="387"/>
      <c r="J96" s="387"/>
      <c r="K96" s="387"/>
      <c r="L96" s="338"/>
      <c r="M96" s="387"/>
      <c r="N96" s="387"/>
      <c r="O96" s="387"/>
      <c r="P96" s="387"/>
      <c r="Q96" s="406"/>
    </row>
    <row r="97" spans="1:17" ht="18" customHeight="1">
      <c r="A97" s="421">
        <v>2</v>
      </c>
      <c r="B97" s="482" t="s">
        <v>124</v>
      </c>
      <c r="C97" s="442">
        <v>4865134</v>
      </c>
      <c r="D97" s="155" t="s">
        <v>13</v>
      </c>
      <c r="E97" s="119" t="s">
        <v>363</v>
      </c>
      <c r="F97" s="414">
        <v>-100</v>
      </c>
      <c r="G97" s="448">
        <v>92317</v>
      </c>
      <c r="H97" s="449">
        <v>90328</v>
      </c>
      <c r="I97" s="387">
        <f aca="true" t="shared" si="8" ref="I97:I142">G97-H97</f>
        <v>1989</v>
      </c>
      <c r="J97" s="387">
        <f aca="true" t="shared" si="9" ref="J97:J142">$F97*I97</f>
        <v>-198900</v>
      </c>
      <c r="K97" s="387">
        <f t="shared" si="6"/>
        <v>-0.1989</v>
      </c>
      <c r="L97" s="448">
        <v>1707</v>
      </c>
      <c r="M97" s="449">
        <v>1707</v>
      </c>
      <c r="N97" s="387">
        <f aca="true" t="shared" si="10" ref="N97:N142">L97-M97</f>
        <v>0</v>
      </c>
      <c r="O97" s="387">
        <f aca="true" t="shared" si="11" ref="O97:O142">$F97*N97</f>
        <v>0</v>
      </c>
      <c r="P97" s="387">
        <f t="shared" si="7"/>
        <v>0</v>
      </c>
      <c r="Q97" s="406"/>
    </row>
    <row r="98" spans="1:17" ht="18" customHeight="1">
      <c r="A98" s="421">
        <v>3</v>
      </c>
      <c r="B98" s="419" t="s">
        <v>125</v>
      </c>
      <c r="C98" s="442">
        <v>4865135</v>
      </c>
      <c r="D98" s="106" t="s">
        <v>13</v>
      </c>
      <c r="E98" s="119" t="s">
        <v>363</v>
      </c>
      <c r="F98" s="414">
        <v>-100</v>
      </c>
      <c r="G98" s="448">
        <v>54266</v>
      </c>
      <c r="H98" s="449">
        <v>51394</v>
      </c>
      <c r="I98" s="387">
        <f t="shared" si="8"/>
        <v>2872</v>
      </c>
      <c r="J98" s="387">
        <f t="shared" si="9"/>
        <v>-287200</v>
      </c>
      <c r="K98" s="387">
        <f t="shared" si="6"/>
        <v>-0.2872</v>
      </c>
      <c r="L98" s="448">
        <v>999577</v>
      </c>
      <c r="M98" s="449">
        <v>999577</v>
      </c>
      <c r="N98" s="387">
        <f t="shared" si="10"/>
        <v>0</v>
      </c>
      <c r="O98" s="387">
        <f t="shared" si="11"/>
        <v>0</v>
      </c>
      <c r="P98" s="387">
        <f t="shared" si="7"/>
        <v>0</v>
      </c>
      <c r="Q98" s="406"/>
    </row>
    <row r="99" spans="1:17" ht="18" customHeight="1">
      <c r="A99" s="421">
        <v>4</v>
      </c>
      <c r="B99" s="482" t="s">
        <v>188</v>
      </c>
      <c r="C99" s="442">
        <v>4864804</v>
      </c>
      <c r="D99" s="155" t="s">
        <v>13</v>
      </c>
      <c r="E99" s="119" t="s">
        <v>363</v>
      </c>
      <c r="F99" s="414">
        <v>-100</v>
      </c>
      <c r="G99" s="448">
        <v>999645</v>
      </c>
      <c r="H99" s="449">
        <v>999903</v>
      </c>
      <c r="I99" s="387">
        <f t="shared" si="8"/>
        <v>-258</v>
      </c>
      <c r="J99" s="387">
        <f t="shared" si="9"/>
        <v>25800</v>
      </c>
      <c r="K99" s="387">
        <f t="shared" si="6"/>
        <v>0.0258</v>
      </c>
      <c r="L99" s="448">
        <v>999973</v>
      </c>
      <c r="M99" s="449">
        <v>999973</v>
      </c>
      <c r="N99" s="387">
        <f t="shared" si="10"/>
        <v>0</v>
      </c>
      <c r="O99" s="387">
        <f t="shared" si="11"/>
        <v>0</v>
      </c>
      <c r="P99" s="387">
        <f t="shared" si="7"/>
        <v>0</v>
      </c>
      <c r="Q99" s="406"/>
    </row>
    <row r="100" spans="1:17" ht="18" customHeight="1">
      <c r="A100" s="421">
        <v>5</v>
      </c>
      <c r="B100" s="482" t="s">
        <v>189</v>
      </c>
      <c r="C100" s="442">
        <v>4865163</v>
      </c>
      <c r="D100" s="155" t="s">
        <v>13</v>
      </c>
      <c r="E100" s="119" t="s">
        <v>363</v>
      </c>
      <c r="F100" s="414">
        <v>-100</v>
      </c>
      <c r="G100" s="448">
        <v>999588</v>
      </c>
      <c r="H100" s="449">
        <v>999906</v>
      </c>
      <c r="I100" s="387">
        <f t="shared" si="8"/>
        <v>-318</v>
      </c>
      <c r="J100" s="387">
        <f t="shared" si="9"/>
        <v>31800</v>
      </c>
      <c r="K100" s="387">
        <f t="shared" si="6"/>
        <v>0.0318</v>
      </c>
      <c r="L100" s="448">
        <v>999997</v>
      </c>
      <c r="M100" s="449">
        <v>999997</v>
      </c>
      <c r="N100" s="387">
        <f t="shared" si="10"/>
        <v>0</v>
      </c>
      <c r="O100" s="387">
        <f t="shared" si="11"/>
        <v>0</v>
      </c>
      <c r="P100" s="387">
        <f t="shared" si="7"/>
        <v>0</v>
      </c>
      <c r="Q100" s="406"/>
    </row>
    <row r="101" spans="1:17" ht="18" customHeight="1">
      <c r="A101" s="421"/>
      <c r="B101" s="484" t="s">
        <v>190</v>
      </c>
      <c r="C101" s="442"/>
      <c r="D101" s="106"/>
      <c r="E101" s="106"/>
      <c r="F101" s="414"/>
      <c r="G101" s="627"/>
      <c r="H101" s="626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18" customHeight="1">
      <c r="A102" s="421"/>
      <c r="B102" s="484" t="s">
        <v>114</v>
      </c>
      <c r="C102" s="442"/>
      <c r="D102" s="106"/>
      <c r="E102" s="106"/>
      <c r="F102" s="414"/>
      <c r="G102" s="627"/>
      <c r="H102" s="626"/>
      <c r="I102" s="387"/>
      <c r="J102" s="387"/>
      <c r="K102" s="387"/>
      <c r="L102" s="338"/>
      <c r="M102" s="387"/>
      <c r="N102" s="387"/>
      <c r="O102" s="387"/>
      <c r="P102" s="387"/>
      <c r="Q102" s="406"/>
    </row>
    <row r="103" spans="1:17" ht="21.75" customHeight="1">
      <c r="A103" s="421">
        <v>6</v>
      </c>
      <c r="B103" s="482" t="s">
        <v>191</v>
      </c>
      <c r="C103" s="442">
        <v>4864845</v>
      </c>
      <c r="D103" s="155" t="s">
        <v>13</v>
      </c>
      <c r="E103" s="119" t="s">
        <v>363</v>
      </c>
      <c r="F103" s="414">
        <v>-1000</v>
      </c>
      <c r="G103" s="448">
        <v>668</v>
      </c>
      <c r="H103" s="449">
        <v>640</v>
      </c>
      <c r="I103" s="387">
        <f>G103-H103</f>
        <v>28</v>
      </c>
      <c r="J103" s="387">
        <f t="shared" si="9"/>
        <v>-28000</v>
      </c>
      <c r="K103" s="387">
        <f t="shared" si="6"/>
        <v>-0.028</v>
      </c>
      <c r="L103" s="448">
        <v>72621</v>
      </c>
      <c r="M103" s="449">
        <v>72621</v>
      </c>
      <c r="N103" s="387">
        <f>L103-M103</f>
        <v>0</v>
      </c>
      <c r="O103" s="387">
        <f t="shared" si="11"/>
        <v>0</v>
      </c>
      <c r="P103" s="387">
        <f t="shared" si="7"/>
        <v>0</v>
      </c>
      <c r="Q103" s="717"/>
    </row>
    <row r="104" spans="1:17" ht="18" customHeight="1">
      <c r="A104" s="421">
        <v>7</v>
      </c>
      <c r="B104" s="482" t="s">
        <v>192</v>
      </c>
      <c r="C104" s="442">
        <v>4864852</v>
      </c>
      <c r="D104" s="155" t="s">
        <v>13</v>
      </c>
      <c r="E104" s="119" t="s">
        <v>363</v>
      </c>
      <c r="F104" s="414">
        <v>-1000</v>
      </c>
      <c r="G104" s="448">
        <v>6009</v>
      </c>
      <c r="H104" s="449">
        <v>5263</v>
      </c>
      <c r="I104" s="387">
        <f t="shared" si="8"/>
        <v>746</v>
      </c>
      <c r="J104" s="387">
        <f t="shared" si="9"/>
        <v>-746000</v>
      </c>
      <c r="K104" s="387">
        <f t="shared" si="6"/>
        <v>-0.746</v>
      </c>
      <c r="L104" s="448">
        <v>2117</v>
      </c>
      <c r="M104" s="449">
        <v>2117</v>
      </c>
      <c r="N104" s="387">
        <f t="shared" si="10"/>
        <v>0</v>
      </c>
      <c r="O104" s="387">
        <f t="shared" si="11"/>
        <v>0</v>
      </c>
      <c r="P104" s="387">
        <f t="shared" si="7"/>
        <v>0</v>
      </c>
      <c r="Q104" s="406"/>
    </row>
    <row r="105" spans="1:17" ht="18" customHeight="1">
      <c r="A105" s="421">
        <v>8</v>
      </c>
      <c r="B105" s="482" t="s">
        <v>193</v>
      </c>
      <c r="C105" s="442">
        <v>4865142</v>
      </c>
      <c r="D105" s="155" t="s">
        <v>13</v>
      </c>
      <c r="E105" s="119" t="s">
        <v>363</v>
      </c>
      <c r="F105" s="414">
        <v>-100</v>
      </c>
      <c r="G105" s="448">
        <v>818602</v>
      </c>
      <c r="H105" s="449">
        <v>812644</v>
      </c>
      <c r="I105" s="387">
        <f t="shared" si="8"/>
        <v>5958</v>
      </c>
      <c r="J105" s="387">
        <f t="shared" si="9"/>
        <v>-595800</v>
      </c>
      <c r="K105" s="387">
        <f t="shared" si="6"/>
        <v>-0.5958</v>
      </c>
      <c r="L105" s="448">
        <v>46063</v>
      </c>
      <c r="M105" s="449">
        <v>46063</v>
      </c>
      <c r="N105" s="387">
        <f t="shared" si="10"/>
        <v>0</v>
      </c>
      <c r="O105" s="387">
        <f t="shared" si="11"/>
        <v>0</v>
      </c>
      <c r="P105" s="387">
        <f t="shared" si="7"/>
        <v>0</v>
      </c>
      <c r="Q105" s="406"/>
    </row>
    <row r="106" spans="1:17" ht="18" customHeight="1">
      <c r="A106" s="421"/>
      <c r="B106" s="483" t="s">
        <v>114</v>
      </c>
      <c r="C106" s="442"/>
      <c r="D106" s="155"/>
      <c r="E106" s="155"/>
      <c r="F106" s="414"/>
      <c r="G106" s="627"/>
      <c r="H106" s="626"/>
      <c r="I106" s="387"/>
      <c r="J106" s="387"/>
      <c r="K106" s="387"/>
      <c r="L106" s="338"/>
      <c r="M106" s="387"/>
      <c r="N106" s="387"/>
      <c r="O106" s="387"/>
      <c r="P106" s="387"/>
      <c r="Q106" s="406"/>
    </row>
    <row r="107" spans="1:17" ht="18" customHeight="1">
      <c r="A107" s="421">
        <v>9</v>
      </c>
      <c r="B107" s="482" t="s">
        <v>194</v>
      </c>
      <c r="C107" s="442">
        <v>4865093</v>
      </c>
      <c r="D107" s="155" t="s">
        <v>13</v>
      </c>
      <c r="E107" s="119" t="s">
        <v>363</v>
      </c>
      <c r="F107" s="414">
        <v>-100</v>
      </c>
      <c r="G107" s="448">
        <v>29081</v>
      </c>
      <c r="H107" s="449">
        <v>26241</v>
      </c>
      <c r="I107" s="387">
        <f t="shared" si="8"/>
        <v>2840</v>
      </c>
      <c r="J107" s="387">
        <f t="shared" si="9"/>
        <v>-284000</v>
      </c>
      <c r="K107" s="387">
        <f t="shared" si="6"/>
        <v>-0.284</v>
      </c>
      <c r="L107" s="448">
        <v>51155</v>
      </c>
      <c r="M107" s="449">
        <v>51164</v>
      </c>
      <c r="N107" s="387">
        <f t="shared" si="10"/>
        <v>-9</v>
      </c>
      <c r="O107" s="387">
        <f t="shared" si="11"/>
        <v>900</v>
      </c>
      <c r="P107" s="387">
        <f t="shared" si="7"/>
        <v>0.0009</v>
      </c>
      <c r="Q107" s="406"/>
    </row>
    <row r="108" spans="1:17" ht="18" customHeight="1">
      <c r="A108" s="421">
        <v>10</v>
      </c>
      <c r="B108" s="482" t="s">
        <v>195</v>
      </c>
      <c r="C108" s="442">
        <v>4865094</v>
      </c>
      <c r="D108" s="155" t="s">
        <v>13</v>
      </c>
      <c r="E108" s="119" t="s">
        <v>363</v>
      </c>
      <c r="F108" s="414">
        <v>-100</v>
      </c>
      <c r="G108" s="448">
        <v>24419</v>
      </c>
      <c r="H108" s="449">
        <v>22410</v>
      </c>
      <c r="I108" s="387">
        <f t="shared" si="8"/>
        <v>2009</v>
      </c>
      <c r="J108" s="387">
        <f t="shared" si="9"/>
        <v>-200900</v>
      </c>
      <c r="K108" s="387">
        <f t="shared" si="6"/>
        <v>-0.2009</v>
      </c>
      <c r="L108" s="448">
        <v>52617</v>
      </c>
      <c r="M108" s="449">
        <v>52576</v>
      </c>
      <c r="N108" s="387">
        <f t="shared" si="10"/>
        <v>41</v>
      </c>
      <c r="O108" s="387">
        <f t="shared" si="11"/>
        <v>-4100</v>
      </c>
      <c r="P108" s="387">
        <f t="shared" si="7"/>
        <v>-0.0041</v>
      </c>
      <c r="Q108" s="406"/>
    </row>
    <row r="109" spans="1:17" ht="18">
      <c r="A109" s="700">
        <v>11</v>
      </c>
      <c r="B109" s="701" t="s">
        <v>196</v>
      </c>
      <c r="C109" s="702">
        <v>4865144</v>
      </c>
      <c r="D109" s="197" t="s">
        <v>13</v>
      </c>
      <c r="E109" s="198" t="s">
        <v>363</v>
      </c>
      <c r="F109" s="703">
        <v>-200</v>
      </c>
      <c r="G109" s="704">
        <v>64664</v>
      </c>
      <c r="H109" s="705">
        <v>64135</v>
      </c>
      <c r="I109" s="378">
        <f>G109-H109</f>
        <v>529</v>
      </c>
      <c r="J109" s="378">
        <f t="shared" si="9"/>
        <v>-105800</v>
      </c>
      <c r="K109" s="378">
        <f t="shared" si="6"/>
        <v>-0.1058</v>
      </c>
      <c r="L109" s="704">
        <v>103509</v>
      </c>
      <c r="M109" s="705">
        <v>103509</v>
      </c>
      <c r="N109" s="378">
        <f>L109-M109</f>
        <v>0</v>
      </c>
      <c r="O109" s="378">
        <f t="shared" si="11"/>
        <v>0</v>
      </c>
      <c r="P109" s="378">
        <f t="shared" si="7"/>
        <v>0</v>
      </c>
      <c r="Q109" s="699"/>
    </row>
    <row r="110" spans="1:17" ht="18" customHeight="1">
      <c r="A110" s="421"/>
      <c r="B110" s="484" t="s">
        <v>190</v>
      </c>
      <c r="C110" s="442"/>
      <c r="D110" s="106"/>
      <c r="E110" s="106"/>
      <c r="F110" s="407"/>
      <c r="G110" s="627"/>
      <c r="H110" s="626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1"/>
      <c r="B111" s="483" t="s">
        <v>197</v>
      </c>
      <c r="C111" s="442"/>
      <c r="D111" s="155"/>
      <c r="E111" s="155"/>
      <c r="F111" s="407"/>
      <c r="G111" s="627"/>
      <c r="H111" s="626"/>
      <c r="I111" s="387"/>
      <c r="J111" s="387"/>
      <c r="K111" s="387"/>
      <c r="L111" s="338"/>
      <c r="M111" s="387"/>
      <c r="N111" s="387"/>
      <c r="O111" s="387"/>
      <c r="P111" s="387"/>
      <c r="Q111" s="406"/>
    </row>
    <row r="112" spans="1:17" ht="18" customHeight="1">
      <c r="A112" s="421">
        <v>12</v>
      </c>
      <c r="B112" s="482" t="s">
        <v>388</v>
      </c>
      <c r="C112" s="414">
        <v>4865103</v>
      </c>
      <c r="D112" s="106" t="s">
        <v>13</v>
      </c>
      <c r="E112" s="119" t="s">
        <v>363</v>
      </c>
      <c r="F112" s="414">
        <v>-100</v>
      </c>
      <c r="G112" s="448">
        <v>37947</v>
      </c>
      <c r="H112" s="449">
        <v>32481</v>
      </c>
      <c r="I112" s="387">
        <f>G112-H112</f>
        <v>5466</v>
      </c>
      <c r="J112" s="387">
        <f>$F112*I112</f>
        <v>-546600</v>
      </c>
      <c r="K112" s="387">
        <f>J112/1000000</f>
        <v>-0.5466</v>
      </c>
      <c r="L112" s="448">
        <v>12536</v>
      </c>
      <c r="M112" s="449">
        <v>12536</v>
      </c>
      <c r="N112" s="387">
        <f>L112-M112</f>
        <v>0</v>
      </c>
      <c r="O112" s="387">
        <f>$F112*N112</f>
        <v>0</v>
      </c>
      <c r="P112" s="387">
        <f>O112/1000000</f>
        <v>0</v>
      </c>
      <c r="Q112" s="184"/>
    </row>
    <row r="113" spans="1:17" ht="18" customHeight="1">
      <c r="A113" s="421">
        <v>13</v>
      </c>
      <c r="B113" s="482" t="s">
        <v>198</v>
      </c>
      <c r="C113" s="442">
        <v>4865132</v>
      </c>
      <c r="D113" s="155" t="s">
        <v>13</v>
      </c>
      <c r="E113" s="119" t="s">
        <v>363</v>
      </c>
      <c r="F113" s="414">
        <v>-100</v>
      </c>
      <c r="G113" s="448">
        <v>32057</v>
      </c>
      <c r="H113" s="449">
        <v>30385</v>
      </c>
      <c r="I113" s="387">
        <f t="shared" si="8"/>
        <v>1672</v>
      </c>
      <c r="J113" s="387">
        <f t="shared" si="9"/>
        <v>-167200</v>
      </c>
      <c r="K113" s="387">
        <f t="shared" si="6"/>
        <v>-0.1672</v>
      </c>
      <c r="L113" s="448">
        <v>629702</v>
      </c>
      <c r="M113" s="449">
        <v>627175</v>
      </c>
      <c r="N113" s="387">
        <f t="shared" si="10"/>
        <v>2527</v>
      </c>
      <c r="O113" s="387">
        <f t="shared" si="11"/>
        <v>-252700</v>
      </c>
      <c r="P113" s="387">
        <f t="shared" si="7"/>
        <v>-0.2527</v>
      </c>
      <c r="Q113" s="406"/>
    </row>
    <row r="114" spans="1:17" ht="18" customHeight="1">
      <c r="A114" s="421">
        <v>14</v>
      </c>
      <c r="B114" s="419" t="s">
        <v>199</v>
      </c>
      <c r="C114" s="442">
        <v>4864803</v>
      </c>
      <c r="D114" s="106" t="s">
        <v>13</v>
      </c>
      <c r="E114" s="119" t="s">
        <v>363</v>
      </c>
      <c r="F114" s="414">
        <v>-100</v>
      </c>
      <c r="G114" s="448">
        <v>102129</v>
      </c>
      <c r="H114" s="449">
        <v>97770</v>
      </c>
      <c r="I114" s="363">
        <f t="shared" si="8"/>
        <v>4359</v>
      </c>
      <c r="J114" s="363">
        <f t="shared" si="9"/>
        <v>-435900</v>
      </c>
      <c r="K114" s="363">
        <f t="shared" si="6"/>
        <v>-0.4359</v>
      </c>
      <c r="L114" s="448">
        <v>231401</v>
      </c>
      <c r="M114" s="449">
        <v>231383</v>
      </c>
      <c r="N114" s="387">
        <f t="shared" si="10"/>
        <v>18</v>
      </c>
      <c r="O114" s="387">
        <f t="shared" si="11"/>
        <v>-1800</v>
      </c>
      <c r="P114" s="387">
        <f t="shared" si="7"/>
        <v>-0.0018</v>
      </c>
      <c r="Q114" s="406"/>
    </row>
    <row r="115" spans="1:17" ht="18" customHeight="1">
      <c r="A115" s="421"/>
      <c r="B115" s="483" t="s">
        <v>200</v>
      </c>
      <c r="C115" s="442"/>
      <c r="D115" s="155"/>
      <c r="E115" s="155"/>
      <c r="F115" s="414"/>
      <c r="G115" s="448"/>
      <c r="H115" s="449"/>
      <c r="I115" s="387"/>
      <c r="J115" s="387"/>
      <c r="K115" s="387"/>
      <c r="L115" s="338"/>
      <c r="M115" s="387"/>
      <c r="N115" s="387"/>
      <c r="O115" s="387"/>
      <c r="P115" s="387"/>
      <c r="Q115" s="406"/>
    </row>
    <row r="116" spans="1:17" ht="18" customHeight="1">
      <c r="A116" s="421">
        <v>15</v>
      </c>
      <c r="B116" s="419" t="s">
        <v>201</v>
      </c>
      <c r="C116" s="442">
        <v>4865133</v>
      </c>
      <c r="D116" s="106" t="s">
        <v>13</v>
      </c>
      <c r="E116" s="119" t="s">
        <v>363</v>
      </c>
      <c r="F116" s="414">
        <v>-100</v>
      </c>
      <c r="G116" s="448">
        <v>205092</v>
      </c>
      <c r="H116" s="449">
        <v>194793</v>
      </c>
      <c r="I116" s="387">
        <f t="shared" si="8"/>
        <v>10299</v>
      </c>
      <c r="J116" s="387">
        <f t="shared" si="9"/>
        <v>-1029900</v>
      </c>
      <c r="K116" s="387">
        <f t="shared" si="6"/>
        <v>-1.0299</v>
      </c>
      <c r="L116" s="448">
        <v>36220</v>
      </c>
      <c r="M116" s="449">
        <v>36220</v>
      </c>
      <c r="N116" s="387">
        <f t="shared" si="10"/>
        <v>0</v>
      </c>
      <c r="O116" s="387">
        <f t="shared" si="11"/>
        <v>0</v>
      </c>
      <c r="P116" s="387">
        <f t="shared" si="7"/>
        <v>0</v>
      </c>
      <c r="Q116" s="406"/>
    </row>
    <row r="117" spans="1:17" ht="18" customHeight="1">
      <c r="A117" s="421"/>
      <c r="B117" s="757" t="s">
        <v>426</v>
      </c>
      <c r="C117" s="755"/>
      <c r="D117" s="756"/>
      <c r="E117" s="757"/>
      <c r="F117" s="758"/>
      <c r="G117" s="759"/>
      <c r="H117" s="760"/>
      <c r="I117" s="761"/>
      <c r="J117" s="761"/>
      <c r="K117" s="387">
        <v>-2.082</v>
      </c>
      <c r="L117" s="448"/>
      <c r="M117" s="449"/>
      <c r="N117" s="387"/>
      <c r="O117" s="387"/>
      <c r="P117" s="387">
        <v>-0.7226</v>
      </c>
      <c r="Q117" s="406"/>
    </row>
    <row r="118" spans="1:17" ht="18" customHeight="1">
      <c r="A118" s="421"/>
      <c r="B118" s="484" t="s">
        <v>202</v>
      </c>
      <c r="C118" s="442"/>
      <c r="D118" s="106"/>
      <c r="E118" s="155"/>
      <c r="F118" s="414"/>
      <c r="G118" s="627"/>
      <c r="H118" s="626"/>
      <c r="I118" s="387"/>
      <c r="J118" s="387"/>
      <c r="K118" s="387"/>
      <c r="L118" s="338"/>
      <c r="M118" s="387"/>
      <c r="N118" s="387"/>
      <c r="O118" s="387"/>
      <c r="P118" s="387"/>
      <c r="Q118" s="406"/>
    </row>
    <row r="119" spans="1:17" ht="18" customHeight="1">
      <c r="A119" s="421">
        <v>16</v>
      </c>
      <c r="B119" s="419" t="s">
        <v>186</v>
      </c>
      <c r="C119" s="442">
        <v>4865076</v>
      </c>
      <c r="D119" s="106" t="s">
        <v>13</v>
      </c>
      <c r="E119" s="119" t="s">
        <v>363</v>
      </c>
      <c r="F119" s="414">
        <v>-100</v>
      </c>
      <c r="G119" s="448">
        <v>865</v>
      </c>
      <c r="H119" s="449">
        <v>865</v>
      </c>
      <c r="I119" s="387">
        <f t="shared" si="8"/>
        <v>0</v>
      </c>
      <c r="J119" s="387">
        <f t="shared" si="9"/>
        <v>0</v>
      </c>
      <c r="K119" s="387">
        <f t="shared" si="6"/>
        <v>0</v>
      </c>
      <c r="L119" s="448">
        <v>12707</v>
      </c>
      <c r="M119" s="449">
        <v>12678</v>
      </c>
      <c r="N119" s="387">
        <f t="shared" si="10"/>
        <v>29</v>
      </c>
      <c r="O119" s="387">
        <f t="shared" si="11"/>
        <v>-2900</v>
      </c>
      <c r="P119" s="387">
        <f t="shared" si="7"/>
        <v>-0.0029</v>
      </c>
      <c r="Q119" s="406"/>
    </row>
    <row r="120" spans="1:17" ht="18" customHeight="1">
      <c r="A120" s="421">
        <v>17</v>
      </c>
      <c r="B120" s="482" t="s">
        <v>203</v>
      </c>
      <c r="C120" s="442">
        <v>4865077</v>
      </c>
      <c r="D120" s="155" t="s">
        <v>13</v>
      </c>
      <c r="E120" s="119" t="s">
        <v>363</v>
      </c>
      <c r="F120" s="414">
        <v>-100</v>
      </c>
      <c r="G120" s="627"/>
      <c r="H120" s="632"/>
      <c r="I120" s="387">
        <f t="shared" si="8"/>
        <v>0</v>
      </c>
      <c r="J120" s="387">
        <f t="shared" si="9"/>
        <v>0</v>
      </c>
      <c r="K120" s="387">
        <f t="shared" si="6"/>
        <v>0</v>
      </c>
      <c r="L120" s="332"/>
      <c r="M120" s="363"/>
      <c r="N120" s="387">
        <f t="shared" si="10"/>
        <v>0</v>
      </c>
      <c r="O120" s="387">
        <f t="shared" si="11"/>
        <v>0</v>
      </c>
      <c r="P120" s="387">
        <f t="shared" si="7"/>
        <v>0</v>
      </c>
      <c r="Q120" s="406"/>
    </row>
    <row r="121" spans="1:17" ht="18" customHeight="1">
      <c r="A121" s="446"/>
      <c r="B121" s="483" t="s">
        <v>53</v>
      </c>
      <c r="C121" s="411"/>
      <c r="D121" s="95"/>
      <c r="E121" s="95"/>
      <c r="F121" s="414"/>
      <c r="G121" s="627"/>
      <c r="H121" s="626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1">
        <v>18</v>
      </c>
      <c r="B122" s="485" t="s">
        <v>208</v>
      </c>
      <c r="C122" s="442">
        <v>4864824</v>
      </c>
      <c r="D122" s="119" t="s">
        <v>13</v>
      </c>
      <c r="E122" s="119" t="s">
        <v>363</v>
      </c>
      <c r="F122" s="414">
        <v>-100</v>
      </c>
      <c r="G122" s="448">
        <v>12630</v>
      </c>
      <c r="H122" s="449">
        <v>12091</v>
      </c>
      <c r="I122" s="387">
        <f t="shared" si="8"/>
        <v>539</v>
      </c>
      <c r="J122" s="387">
        <f t="shared" si="9"/>
        <v>-53900</v>
      </c>
      <c r="K122" s="387">
        <f t="shared" si="6"/>
        <v>-0.0539</v>
      </c>
      <c r="L122" s="448">
        <v>61758</v>
      </c>
      <c r="M122" s="449">
        <v>61415</v>
      </c>
      <c r="N122" s="387">
        <f t="shared" si="10"/>
        <v>343</v>
      </c>
      <c r="O122" s="387">
        <f t="shared" si="11"/>
        <v>-34300</v>
      </c>
      <c r="P122" s="387">
        <f t="shared" si="7"/>
        <v>-0.0343</v>
      </c>
      <c r="Q122" s="406"/>
    </row>
    <row r="123" spans="1:17" ht="18" customHeight="1">
      <c r="A123" s="421"/>
      <c r="B123" s="484" t="s">
        <v>54</v>
      </c>
      <c r="C123" s="414"/>
      <c r="D123" s="106"/>
      <c r="E123" s="106"/>
      <c r="F123" s="414"/>
      <c r="G123" s="627"/>
      <c r="H123" s="626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1"/>
      <c r="B124" s="484" t="s">
        <v>55</v>
      </c>
      <c r="C124" s="414"/>
      <c r="D124" s="106"/>
      <c r="E124" s="106"/>
      <c r="F124" s="414"/>
      <c r="G124" s="627"/>
      <c r="H124" s="626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8" customHeight="1">
      <c r="A125" s="421"/>
      <c r="B125" s="484" t="s">
        <v>56</v>
      </c>
      <c r="C125" s="414"/>
      <c r="D125" s="106"/>
      <c r="E125" s="106"/>
      <c r="F125" s="414"/>
      <c r="G125" s="627"/>
      <c r="H125" s="626"/>
      <c r="I125" s="387"/>
      <c r="J125" s="387"/>
      <c r="K125" s="387"/>
      <c r="L125" s="338"/>
      <c r="M125" s="387"/>
      <c r="N125" s="387"/>
      <c r="O125" s="387"/>
      <c r="P125" s="387"/>
      <c r="Q125" s="406"/>
    </row>
    <row r="126" spans="1:17" ht="17.25" customHeight="1">
      <c r="A126" s="421">
        <v>19</v>
      </c>
      <c r="B126" s="482" t="s">
        <v>57</v>
      </c>
      <c r="C126" s="442">
        <v>4865090</v>
      </c>
      <c r="D126" s="155" t="s">
        <v>13</v>
      </c>
      <c r="E126" s="119" t="s">
        <v>363</v>
      </c>
      <c r="F126" s="414">
        <v>-100</v>
      </c>
      <c r="G126" s="448">
        <v>8429</v>
      </c>
      <c r="H126" s="449">
        <v>8261</v>
      </c>
      <c r="I126" s="387">
        <f>G126-H126</f>
        <v>168</v>
      </c>
      <c r="J126" s="387">
        <f t="shared" si="9"/>
        <v>-16800</v>
      </c>
      <c r="K126" s="387">
        <f t="shared" si="6"/>
        <v>-0.0168</v>
      </c>
      <c r="L126" s="448">
        <v>13734</v>
      </c>
      <c r="M126" s="449">
        <v>13127</v>
      </c>
      <c r="N126" s="387">
        <f>L126-M126</f>
        <v>607</v>
      </c>
      <c r="O126" s="387">
        <f t="shared" si="11"/>
        <v>-60700</v>
      </c>
      <c r="P126" s="387">
        <f t="shared" si="7"/>
        <v>-0.0607</v>
      </c>
      <c r="Q126" s="552"/>
    </row>
    <row r="127" spans="1:17" ht="18" customHeight="1">
      <c r="A127" s="421">
        <v>20</v>
      </c>
      <c r="B127" s="482" t="s">
        <v>58</v>
      </c>
      <c r="C127" s="442">
        <v>4902519</v>
      </c>
      <c r="D127" s="155" t="s">
        <v>13</v>
      </c>
      <c r="E127" s="119" t="s">
        <v>363</v>
      </c>
      <c r="F127" s="414">
        <v>-100</v>
      </c>
      <c r="G127" s="448">
        <v>9595</v>
      </c>
      <c r="H127" s="449">
        <v>9583</v>
      </c>
      <c r="I127" s="387">
        <f t="shared" si="8"/>
        <v>12</v>
      </c>
      <c r="J127" s="387">
        <f t="shared" si="9"/>
        <v>-1200</v>
      </c>
      <c r="K127" s="387">
        <f t="shared" si="6"/>
        <v>-0.0012</v>
      </c>
      <c r="L127" s="448">
        <v>30919</v>
      </c>
      <c r="M127" s="449">
        <v>30822</v>
      </c>
      <c r="N127" s="387">
        <f t="shared" si="10"/>
        <v>97</v>
      </c>
      <c r="O127" s="387">
        <f t="shared" si="11"/>
        <v>-9700</v>
      </c>
      <c r="P127" s="387">
        <f t="shared" si="7"/>
        <v>-0.0097</v>
      </c>
      <c r="Q127" s="406"/>
    </row>
    <row r="128" spans="1:17" ht="18" customHeight="1">
      <c r="A128" s="421">
        <v>21</v>
      </c>
      <c r="B128" s="482" t="s">
        <v>59</v>
      </c>
      <c r="C128" s="442">
        <v>4902520</v>
      </c>
      <c r="D128" s="155" t="s">
        <v>13</v>
      </c>
      <c r="E128" s="119" t="s">
        <v>363</v>
      </c>
      <c r="F128" s="414">
        <v>-100</v>
      </c>
      <c r="G128" s="448">
        <v>13736</v>
      </c>
      <c r="H128" s="449">
        <v>13733</v>
      </c>
      <c r="I128" s="387">
        <f t="shared" si="8"/>
        <v>3</v>
      </c>
      <c r="J128" s="387">
        <f t="shared" si="9"/>
        <v>-300</v>
      </c>
      <c r="K128" s="387">
        <f t="shared" si="6"/>
        <v>-0.0003</v>
      </c>
      <c r="L128" s="448">
        <v>37334</v>
      </c>
      <c r="M128" s="449">
        <v>36621</v>
      </c>
      <c r="N128" s="387">
        <f t="shared" si="10"/>
        <v>713</v>
      </c>
      <c r="O128" s="387">
        <f t="shared" si="11"/>
        <v>-71300</v>
      </c>
      <c r="P128" s="387">
        <f t="shared" si="7"/>
        <v>-0.0713</v>
      </c>
      <c r="Q128" s="406"/>
    </row>
    <row r="129" spans="1:17" ht="18" customHeight="1">
      <c r="A129" s="421"/>
      <c r="B129" s="482"/>
      <c r="C129" s="442"/>
      <c r="D129" s="155"/>
      <c r="E129" s="155"/>
      <c r="F129" s="414"/>
      <c r="G129" s="627"/>
      <c r="H129" s="626"/>
      <c r="I129" s="387"/>
      <c r="J129" s="387"/>
      <c r="K129" s="387"/>
      <c r="L129" s="338"/>
      <c r="M129" s="387"/>
      <c r="N129" s="387"/>
      <c r="O129" s="387"/>
      <c r="P129" s="387"/>
      <c r="Q129" s="406"/>
    </row>
    <row r="130" spans="1:17" ht="18" customHeight="1">
      <c r="A130" s="421"/>
      <c r="B130" s="483" t="s">
        <v>60</v>
      </c>
      <c r="C130" s="442"/>
      <c r="D130" s="155"/>
      <c r="E130" s="155"/>
      <c r="F130" s="414"/>
      <c r="G130" s="627"/>
      <c r="H130" s="626"/>
      <c r="I130" s="387"/>
      <c r="J130" s="387"/>
      <c r="K130" s="387"/>
      <c r="L130" s="338"/>
      <c r="M130" s="387"/>
      <c r="N130" s="387"/>
      <c r="O130" s="387"/>
      <c r="P130" s="387"/>
      <c r="Q130" s="406"/>
    </row>
    <row r="131" spans="1:17" ht="18" customHeight="1">
      <c r="A131" s="421">
        <v>22</v>
      </c>
      <c r="B131" s="482" t="s">
        <v>61</v>
      </c>
      <c r="C131" s="442">
        <v>4902521</v>
      </c>
      <c r="D131" s="155" t="s">
        <v>13</v>
      </c>
      <c r="E131" s="119" t="s">
        <v>363</v>
      </c>
      <c r="F131" s="414">
        <v>-100</v>
      </c>
      <c r="G131" s="448">
        <v>32745</v>
      </c>
      <c r="H131" s="449">
        <v>32437</v>
      </c>
      <c r="I131" s="387">
        <f t="shared" si="8"/>
        <v>308</v>
      </c>
      <c r="J131" s="387">
        <f t="shared" si="9"/>
        <v>-30800</v>
      </c>
      <c r="K131" s="387">
        <f t="shared" si="6"/>
        <v>-0.0308</v>
      </c>
      <c r="L131" s="448">
        <v>10896</v>
      </c>
      <c r="M131" s="449">
        <v>10777</v>
      </c>
      <c r="N131" s="387">
        <f t="shared" si="10"/>
        <v>119</v>
      </c>
      <c r="O131" s="387">
        <f t="shared" si="11"/>
        <v>-11900</v>
      </c>
      <c r="P131" s="387">
        <f t="shared" si="7"/>
        <v>-0.0119</v>
      </c>
      <c r="Q131" s="406"/>
    </row>
    <row r="132" spans="1:17" ht="18" customHeight="1">
      <c r="A132" s="421">
        <v>23</v>
      </c>
      <c r="B132" s="482" t="s">
        <v>62</v>
      </c>
      <c r="C132" s="442">
        <v>4902522</v>
      </c>
      <c r="D132" s="155" t="s">
        <v>13</v>
      </c>
      <c r="E132" s="119" t="s">
        <v>363</v>
      </c>
      <c r="F132" s="414">
        <v>-100</v>
      </c>
      <c r="G132" s="448">
        <v>840</v>
      </c>
      <c r="H132" s="449">
        <v>840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185</v>
      </c>
      <c r="M132" s="449">
        <v>185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24</v>
      </c>
      <c r="B133" s="482" t="s">
        <v>63</v>
      </c>
      <c r="C133" s="442">
        <v>4902523</v>
      </c>
      <c r="D133" s="155" t="s">
        <v>13</v>
      </c>
      <c r="E133" s="119" t="s">
        <v>363</v>
      </c>
      <c r="F133" s="414">
        <v>-100</v>
      </c>
      <c r="G133" s="448">
        <v>999815</v>
      </c>
      <c r="H133" s="449">
        <v>999815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999943</v>
      </c>
      <c r="M133" s="449">
        <v>999943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25</v>
      </c>
      <c r="B134" s="419" t="s">
        <v>64</v>
      </c>
      <c r="C134" s="414">
        <v>4902524</v>
      </c>
      <c r="D134" s="106" t="s">
        <v>13</v>
      </c>
      <c r="E134" s="119" t="s">
        <v>363</v>
      </c>
      <c r="F134" s="414">
        <v>-100</v>
      </c>
      <c r="G134" s="448">
        <v>0</v>
      </c>
      <c r="H134" s="449">
        <v>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48">
        <v>0</v>
      </c>
      <c r="M134" s="449">
        <v>0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1">
        <v>26</v>
      </c>
      <c r="B135" s="419" t="s">
        <v>65</v>
      </c>
      <c r="C135" s="414">
        <v>4902525</v>
      </c>
      <c r="D135" s="106" t="s">
        <v>13</v>
      </c>
      <c r="E135" s="119" t="s">
        <v>363</v>
      </c>
      <c r="F135" s="414">
        <v>-100</v>
      </c>
      <c r="G135" s="448">
        <v>0</v>
      </c>
      <c r="H135" s="449">
        <v>0</v>
      </c>
      <c r="I135" s="387">
        <f t="shared" si="8"/>
        <v>0</v>
      </c>
      <c r="J135" s="387">
        <f t="shared" si="9"/>
        <v>0</v>
      </c>
      <c r="K135" s="387">
        <f t="shared" si="6"/>
        <v>0</v>
      </c>
      <c r="L135" s="448">
        <v>0</v>
      </c>
      <c r="M135" s="449">
        <v>0</v>
      </c>
      <c r="N135" s="387">
        <f t="shared" si="10"/>
        <v>0</v>
      </c>
      <c r="O135" s="387">
        <f t="shared" si="11"/>
        <v>0</v>
      </c>
      <c r="P135" s="387">
        <f t="shared" si="7"/>
        <v>0</v>
      </c>
      <c r="Q135" s="406"/>
    </row>
    <row r="136" spans="1:17" ht="18" customHeight="1">
      <c r="A136" s="421">
        <v>27</v>
      </c>
      <c r="B136" s="419" t="s">
        <v>66</v>
      </c>
      <c r="C136" s="414">
        <v>4902526</v>
      </c>
      <c r="D136" s="106" t="s">
        <v>13</v>
      </c>
      <c r="E136" s="119" t="s">
        <v>363</v>
      </c>
      <c r="F136" s="414">
        <v>-100</v>
      </c>
      <c r="G136" s="448">
        <v>15724</v>
      </c>
      <c r="H136" s="449">
        <v>15591</v>
      </c>
      <c r="I136" s="387">
        <f t="shared" si="8"/>
        <v>133</v>
      </c>
      <c r="J136" s="387">
        <f t="shared" si="9"/>
        <v>-13300</v>
      </c>
      <c r="K136" s="387">
        <f t="shared" si="6"/>
        <v>-0.0133</v>
      </c>
      <c r="L136" s="448">
        <v>11217</v>
      </c>
      <c r="M136" s="449">
        <v>11118</v>
      </c>
      <c r="N136" s="387">
        <f t="shared" si="10"/>
        <v>99</v>
      </c>
      <c r="O136" s="387">
        <f t="shared" si="11"/>
        <v>-9900</v>
      </c>
      <c r="P136" s="387">
        <f t="shared" si="7"/>
        <v>-0.0099</v>
      </c>
      <c r="Q136" s="406"/>
    </row>
    <row r="137" spans="1:17" ht="18" customHeight="1">
      <c r="A137" s="421">
        <v>28</v>
      </c>
      <c r="B137" s="419" t="s">
        <v>67</v>
      </c>
      <c r="C137" s="414">
        <v>4902527</v>
      </c>
      <c r="D137" s="106" t="s">
        <v>13</v>
      </c>
      <c r="E137" s="119" t="s">
        <v>363</v>
      </c>
      <c r="F137" s="414">
        <v>-100</v>
      </c>
      <c r="G137" s="448">
        <v>997513</v>
      </c>
      <c r="H137" s="449">
        <v>997876</v>
      </c>
      <c r="I137" s="387">
        <f t="shared" si="8"/>
        <v>-363</v>
      </c>
      <c r="J137" s="387">
        <f t="shared" si="9"/>
        <v>36300</v>
      </c>
      <c r="K137" s="387">
        <f t="shared" si="6"/>
        <v>0.0363</v>
      </c>
      <c r="L137" s="448">
        <v>1313</v>
      </c>
      <c r="M137" s="449">
        <v>1138</v>
      </c>
      <c r="N137" s="387">
        <f t="shared" si="10"/>
        <v>175</v>
      </c>
      <c r="O137" s="387">
        <f t="shared" si="11"/>
        <v>-17500</v>
      </c>
      <c r="P137" s="387">
        <f t="shared" si="7"/>
        <v>-0.0175</v>
      </c>
      <c r="Q137" s="406"/>
    </row>
    <row r="138" spans="1:17" ht="18" customHeight="1">
      <c r="A138" s="421">
        <v>29</v>
      </c>
      <c r="B138" s="419" t="s">
        <v>149</v>
      </c>
      <c r="C138" s="414">
        <v>4902528</v>
      </c>
      <c r="D138" s="106" t="s">
        <v>13</v>
      </c>
      <c r="E138" s="119" t="s">
        <v>363</v>
      </c>
      <c r="F138" s="414">
        <v>-100</v>
      </c>
      <c r="G138" s="448">
        <v>11525</v>
      </c>
      <c r="H138" s="449">
        <v>11525</v>
      </c>
      <c r="I138" s="387">
        <f t="shared" si="8"/>
        <v>0</v>
      </c>
      <c r="J138" s="387">
        <f t="shared" si="9"/>
        <v>0</v>
      </c>
      <c r="K138" s="387">
        <f t="shared" si="6"/>
        <v>0</v>
      </c>
      <c r="L138" s="448">
        <v>4086</v>
      </c>
      <c r="M138" s="449">
        <v>4086</v>
      </c>
      <c r="N138" s="387">
        <f t="shared" si="10"/>
        <v>0</v>
      </c>
      <c r="O138" s="387">
        <f t="shared" si="11"/>
        <v>0</v>
      </c>
      <c r="P138" s="387">
        <f t="shared" si="7"/>
        <v>0</v>
      </c>
      <c r="Q138" s="406"/>
    </row>
    <row r="139" spans="1:17" ht="18" customHeight="1">
      <c r="A139" s="421"/>
      <c r="B139" s="419"/>
      <c r="C139" s="414"/>
      <c r="D139" s="106"/>
      <c r="E139" s="106"/>
      <c r="F139" s="414"/>
      <c r="G139" s="627"/>
      <c r="H139" s="626"/>
      <c r="I139" s="387"/>
      <c r="J139" s="387"/>
      <c r="K139" s="387"/>
      <c r="L139" s="338"/>
      <c r="M139" s="387"/>
      <c r="N139" s="387"/>
      <c r="O139" s="387"/>
      <c r="P139" s="387"/>
      <c r="Q139" s="406"/>
    </row>
    <row r="140" spans="1:17" ht="18" customHeight="1">
      <c r="A140" s="421"/>
      <c r="B140" s="484" t="s">
        <v>82</v>
      </c>
      <c r="C140" s="414"/>
      <c r="D140" s="106"/>
      <c r="E140" s="106"/>
      <c r="F140" s="414"/>
      <c r="G140" s="627"/>
      <c r="H140" s="626"/>
      <c r="I140" s="387"/>
      <c r="J140" s="387"/>
      <c r="K140" s="387"/>
      <c r="L140" s="338"/>
      <c r="M140" s="387"/>
      <c r="N140" s="387"/>
      <c r="O140" s="387"/>
      <c r="P140" s="387"/>
      <c r="Q140" s="406"/>
    </row>
    <row r="141" spans="1:17" ht="25.5" customHeight="1">
      <c r="A141" s="421">
        <v>30</v>
      </c>
      <c r="B141" s="419" t="s">
        <v>83</v>
      </c>
      <c r="C141" s="414">
        <v>4865087</v>
      </c>
      <c r="D141" s="106" t="s">
        <v>13</v>
      </c>
      <c r="E141" s="119" t="s">
        <v>363</v>
      </c>
      <c r="F141" s="414">
        <v>400</v>
      </c>
      <c r="G141" s="448">
        <v>4570</v>
      </c>
      <c r="H141" s="449">
        <v>4570</v>
      </c>
      <c r="I141" s="387">
        <f>G141-H141</f>
        <v>0</v>
      </c>
      <c r="J141" s="387">
        <f t="shared" si="9"/>
        <v>0</v>
      </c>
      <c r="K141" s="387">
        <f t="shared" si="6"/>
        <v>0</v>
      </c>
      <c r="L141" s="448">
        <v>12610</v>
      </c>
      <c r="M141" s="449">
        <v>12610</v>
      </c>
      <c r="N141" s="387">
        <f>L141-M141</f>
        <v>0</v>
      </c>
      <c r="O141" s="387">
        <f t="shared" si="11"/>
        <v>0</v>
      </c>
      <c r="P141" s="387">
        <f t="shared" si="7"/>
        <v>0</v>
      </c>
      <c r="Q141" s="707"/>
    </row>
    <row r="142" spans="1:17" ht="18" customHeight="1">
      <c r="A142" s="421">
        <v>31</v>
      </c>
      <c r="B142" s="419" t="s">
        <v>84</v>
      </c>
      <c r="C142" s="414">
        <v>4902516</v>
      </c>
      <c r="D142" s="106" t="s">
        <v>13</v>
      </c>
      <c r="E142" s="119" t="s">
        <v>363</v>
      </c>
      <c r="F142" s="414">
        <v>-100</v>
      </c>
      <c r="G142" s="448">
        <v>999305</v>
      </c>
      <c r="H142" s="449">
        <v>999305</v>
      </c>
      <c r="I142" s="387">
        <f t="shared" si="8"/>
        <v>0</v>
      </c>
      <c r="J142" s="387">
        <f t="shared" si="9"/>
        <v>0</v>
      </c>
      <c r="K142" s="387">
        <f t="shared" si="6"/>
        <v>0</v>
      </c>
      <c r="L142" s="448">
        <v>999274</v>
      </c>
      <c r="M142" s="449">
        <v>999274</v>
      </c>
      <c r="N142" s="387">
        <f t="shared" si="10"/>
        <v>0</v>
      </c>
      <c r="O142" s="387">
        <f t="shared" si="11"/>
        <v>0</v>
      </c>
      <c r="P142" s="387">
        <f t="shared" si="7"/>
        <v>0</v>
      </c>
      <c r="Q142" s="406"/>
    </row>
    <row r="143" spans="1:17" ht="15" customHeight="1" thickBot="1">
      <c r="A143" s="31"/>
      <c r="B143" s="32"/>
      <c r="C143" s="32"/>
      <c r="D143" s="32"/>
      <c r="E143" s="32"/>
      <c r="F143" s="32"/>
      <c r="G143" s="634"/>
      <c r="H143" s="635"/>
      <c r="I143" s="32"/>
      <c r="J143" s="32"/>
      <c r="K143" s="64"/>
      <c r="L143" s="31"/>
      <c r="M143" s="32"/>
      <c r="N143" s="32"/>
      <c r="O143" s="32"/>
      <c r="P143" s="64"/>
      <c r="Q143" s="185"/>
    </row>
    <row r="144" ht="13.5" thickTop="1"/>
    <row r="145" spans="1:16" ht="20.25">
      <c r="A145" s="189" t="s">
        <v>330</v>
      </c>
      <c r="K145" s="238">
        <f>SUM(K94:K143)</f>
        <v>-7.0222999999999995</v>
      </c>
      <c r="P145" s="238">
        <f>SUM(P94:P143)</f>
        <v>-1.1996000000000002</v>
      </c>
    </row>
    <row r="146" spans="1:16" ht="12.75">
      <c r="A146" s="70"/>
      <c r="K146" s="19"/>
      <c r="P146" s="19"/>
    </row>
    <row r="147" spans="1:16" ht="12.75">
      <c r="A147" s="70"/>
      <c r="K147" s="19"/>
      <c r="P147" s="19"/>
    </row>
    <row r="148" spans="1:17" ht="18">
      <c r="A148" s="70"/>
      <c r="K148" s="19"/>
      <c r="P148" s="19"/>
      <c r="Q148" s="547" t="str">
        <f>NDPL!$Q$1</f>
        <v>FEBRUARY-2012</v>
      </c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6" ht="12.75">
      <c r="A151" s="70"/>
      <c r="K151" s="19"/>
      <c r="P151" s="19"/>
    </row>
    <row r="152" spans="1:11" ht="13.5" thickBot="1">
      <c r="A152" s="2"/>
      <c r="B152" s="8"/>
      <c r="C152" s="8"/>
      <c r="D152" s="66"/>
      <c r="E152" s="66"/>
      <c r="F152" s="24"/>
      <c r="G152" s="24"/>
      <c r="H152" s="24"/>
      <c r="I152" s="24"/>
      <c r="J152" s="24"/>
      <c r="K152" s="67"/>
    </row>
    <row r="153" spans="1:17" ht="27.75">
      <c r="A153" s="580" t="s">
        <v>206</v>
      </c>
      <c r="B153" s="178"/>
      <c r="C153" s="174"/>
      <c r="D153" s="174"/>
      <c r="E153" s="174"/>
      <c r="F153" s="234"/>
      <c r="G153" s="234"/>
      <c r="H153" s="234"/>
      <c r="I153" s="234"/>
      <c r="J153" s="234"/>
      <c r="K153" s="235"/>
      <c r="L153" s="59"/>
      <c r="M153" s="59"/>
      <c r="N153" s="59"/>
      <c r="O153" s="59"/>
      <c r="P153" s="59"/>
      <c r="Q153" s="60"/>
    </row>
    <row r="154" spans="1:17" ht="24.75" customHeight="1">
      <c r="A154" s="579" t="s">
        <v>332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7">
        <f>K88</f>
        <v>3.3173325119999997</v>
      </c>
      <c r="L154" s="349"/>
      <c r="M154" s="349"/>
      <c r="N154" s="349"/>
      <c r="O154" s="349"/>
      <c r="P154" s="567">
        <f>P88</f>
        <v>14.147866806000001</v>
      </c>
      <c r="Q154" s="61"/>
    </row>
    <row r="155" spans="1:17" ht="24.75" customHeight="1">
      <c r="A155" s="579" t="s">
        <v>331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7">
        <f>K145</f>
        <v>-7.0222999999999995</v>
      </c>
      <c r="L155" s="349"/>
      <c r="M155" s="349"/>
      <c r="N155" s="349"/>
      <c r="O155" s="349"/>
      <c r="P155" s="567">
        <f>P145</f>
        <v>-1.1996000000000002</v>
      </c>
      <c r="Q155" s="61"/>
    </row>
    <row r="156" spans="1:17" ht="24.75" customHeight="1">
      <c r="A156" s="579" t="s">
        <v>333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67">
        <f>'ROHTAK ROAD'!K44</f>
        <v>0.5632</v>
      </c>
      <c r="L156" s="349"/>
      <c r="M156" s="349"/>
      <c r="N156" s="349"/>
      <c r="O156" s="349"/>
      <c r="P156" s="567">
        <f>'ROHTAK ROAD'!P44</f>
        <v>0.049100000000000005</v>
      </c>
      <c r="Q156" s="61"/>
    </row>
    <row r="157" spans="1:17" ht="24.75" customHeight="1">
      <c r="A157" s="579" t="s">
        <v>334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567">
        <f>-MES!K39</f>
        <v>-0.3558</v>
      </c>
      <c r="L157" s="349"/>
      <c r="M157" s="349"/>
      <c r="N157" s="349"/>
      <c r="O157" s="349"/>
      <c r="P157" s="567">
        <f>-MES!P39</f>
        <v>-0.0351</v>
      </c>
      <c r="Q157" s="61"/>
    </row>
    <row r="158" spans="1:17" ht="29.25" customHeight="1" thickBot="1">
      <c r="A158" s="581" t="s">
        <v>207</v>
      </c>
      <c r="B158" s="236"/>
      <c r="C158" s="237"/>
      <c r="D158" s="237"/>
      <c r="E158" s="237"/>
      <c r="F158" s="237"/>
      <c r="G158" s="237"/>
      <c r="H158" s="237"/>
      <c r="I158" s="237"/>
      <c r="J158" s="237"/>
      <c r="K158" s="582">
        <f>SUM(K154:K157)</f>
        <v>-3.4975674879999996</v>
      </c>
      <c r="L158" s="568"/>
      <c r="M158" s="568"/>
      <c r="N158" s="568"/>
      <c r="O158" s="568"/>
      <c r="P158" s="582">
        <f>SUM(P154:P157)</f>
        <v>12.962266806</v>
      </c>
      <c r="Q158" s="190"/>
    </row>
    <row r="163" ht="13.5" thickBot="1"/>
    <row r="164" spans="1:17" ht="12.75">
      <c r="A164" s="275"/>
      <c r="B164" s="276"/>
      <c r="C164" s="276"/>
      <c r="D164" s="276"/>
      <c r="E164" s="276"/>
      <c r="F164" s="276"/>
      <c r="G164" s="276"/>
      <c r="H164" s="59"/>
      <c r="I164" s="59"/>
      <c r="J164" s="59"/>
      <c r="K164" s="59"/>
      <c r="L164" s="59"/>
      <c r="M164" s="59"/>
      <c r="N164" s="59"/>
      <c r="O164" s="59"/>
      <c r="P164" s="59"/>
      <c r="Q164" s="60"/>
    </row>
    <row r="165" spans="1:17" ht="26.25">
      <c r="A165" s="571" t="s">
        <v>344</v>
      </c>
      <c r="B165" s="267"/>
      <c r="C165" s="267"/>
      <c r="D165" s="267"/>
      <c r="E165" s="267"/>
      <c r="F165" s="267"/>
      <c r="G165" s="267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77"/>
      <c r="B166" s="267"/>
      <c r="C166" s="267"/>
      <c r="D166" s="267"/>
      <c r="E166" s="267"/>
      <c r="F166" s="267"/>
      <c r="G166" s="267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5.75">
      <c r="A167" s="278"/>
      <c r="B167" s="279"/>
      <c r="C167" s="279"/>
      <c r="D167" s="279"/>
      <c r="E167" s="279"/>
      <c r="F167" s="279"/>
      <c r="G167" s="279"/>
      <c r="H167" s="21"/>
      <c r="I167" s="21"/>
      <c r="J167" s="21"/>
      <c r="K167" s="321" t="s">
        <v>356</v>
      </c>
      <c r="L167" s="21"/>
      <c r="M167" s="21"/>
      <c r="N167" s="21"/>
      <c r="O167" s="21"/>
      <c r="P167" s="321" t="s">
        <v>357</v>
      </c>
      <c r="Q167" s="61"/>
    </row>
    <row r="168" spans="1:17" ht="12.75">
      <c r="A168" s="280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12.75">
      <c r="A169" s="280"/>
      <c r="B169" s="163"/>
      <c r="C169" s="163"/>
      <c r="D169" s="163"/>
      <c r="E169" s="163"/>
      <c r="F169" s="163"/>
      <c r="G169" s="163"/>
      <c r="H169" s="21"/>
      <c r="I169" s="21"/>
      <c r="J169" s="21"/>
      <c r="K169" s="21"/>
      <c r="L169" s="21"/>
      <c r="M169" s="21"/>
      <c r="N169" s="21"/>
      <c r="O169" s="21"/>
      <c r="P169" s="21"/>
      <c r="Q169" s="61"/>
    </row>
    <row r="170" spans="1:17" ht="23.25">
      <c r="A170" s="569" t="s">
        <v>347</v>
      </c>
      <c r="B170" s="268"/>
      <c r="C170" s="268"/>
      <c r="D170" s="269"/>
      <c r="E170" s="269"/>
      <c r="F170" s="270"/>
      <c r="G170" s="269"/>
      <c r="H170" s="21"/>
      <c r="I170" s="21"/>
      <c r="J170" s="21"/>
      <c r="K170" s="574">
        <f>K158</f>
        <v>-3.4975674879999996</v>
      </c>
      <c r="L170" s="572" t="s">
        <v>345</v>
      </c>
      <c r="M170" s="520"/>
      <c r="N170" s="520"/>
      <c r="O170" s="520"/>
      <c r="P170" s="574">
        <f>P158</f>
        <v>12.962266806</v>
      </c>
      <c r="Q170" s="576" t="s">
        <v>345</v>
      </c>
    </row>
    <row r="171" spans="1:17" ht="23.25">
      <c r="A171" s="285"/>
      <c r="B171" s="271"/>
      <c r="C171" s="271"/>
      <c r="D171" s="267"/>
      <c r="E171" s="267"/>
      <c r="F171" s="272"/>
      <c r="G171" s="267"/>
      <c r="H171" s="21"/>
      <c r="I171" s="21"/>
      <c r="J171" s="21"/>
      <c r="K171" s="520"/>
      <c r="L171" s="573"/>
      <c r="M171" s="520"/>
      <c r="N171" s="520"/>
      <c r="O171" s="520"/>
      <c r="P171" s="520"/>
      <c r="Q171" s="577"/>
    </row>
    <row r="172" spans="1:17" ht="23.25">
      <c r="A172" s="570" t="s">
        <v>346</v>
      </c>
      <c r="B172" s="273"/>
      <c r="C172" s="53"/>
      <c r="D172" s="267"/>
      <c r="E172" s="267"/>
      <c r="F172" s="274"/>
      <c r="G172" s="269"/>
      <c r="H172" s="21"/>
      <c r="I172" s="21"/>
      <c r="J172" s="21"/>
      <c r="K172" s="520">
        <f>-'STEPPED UP GENCO'!K46</f>
        <v>-0.09290737455114922</v>
      </c>
      <c r="L172" s="572" t="s">
        <v>345</v>
      </c>
      <c r="M172" s="520"/>
      <c r="N172" s="520"/>
      <c r="O172" s="520"/>
      <c r="P172" s="574">
        <f>-'STEPPED UP GENCO'!P46</f>
        <v>2.244092267803118</v>
      </c>
      <c r="Q172" s="576" t="s">
        <v>345</v>
      </c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8"/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78"/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78"/>
    </row>
    <row r="176" spans="1:17" ht="23.25">
      <c r="A176" s="281"/>
      <c r="B176" s="21"/>
      <c r="C176" s="21"/>
      <c r="D176" s="21"/>
      <c r="E176" s="21"/>
      <c r="F176" s="21"/>
      <c r="G176" s="21"/>
      <c r="H176" s="268"/>
      <c r="I176" s="268"/>
      <c r="J176" s="287" t="s">
        <v>348</v>
      </c>
      <c r="K176" s="575">
        <f>SUM(K170:K175)</f>
        <v>-3.5904748625511487</v>
      </c>
      <c r="L176" s="287" t="s">
        <v>345</v>
      </c>
      <c r="M176" s="520"/>
      <c r="N176" s="520"/>
      <c r="O176" s="520"/>
      <c r="P176" s="575">
        <f>SUM(P170:P175)</f>
        <v>15.20635907380312</v>
      </c>
      <c r="Q176" s="287" t="s">
        <v>345</v>
      </c>
    </row>
    <row r="177" spans="1:17" ht="13.5" thickBot="1">
      <c r="A177" s="28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9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="70" zoomScaleNormal="70" zoomScaleSheetLayoutView="70" zoomScalePageLayoutView="50" workbookViewId="0" topLeftCell="A47">
      <selection activeCell="N68" sqref="N68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3.140625" style="0" customWidth="1"/>
    <col min="13" max="13" width="12.42187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2.8515625" style="0" customWidth="1"/>
  </cols>
  <sheetData>
    <row r="1" spans="1:17" ht="26.25">
      <c r="A1" s="1" t="s">
        <v>253</v>
      </c>
      <c r="Q1" s="223" t="str">
        <f>NDPL!Q1</f>
        <v>FEBRUARY-2012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37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01/03/12</v>
      </c>
      <c r="H5" s="41" t="str">
        <f>NDPL!H5</f>
        <v>INTIAL READING 01/02/12</v>
      </c>
      <c r="I5" s="41" t="s">
        <v>4</v>
      </c>
      <c r="J5" s="41" t="s">
        <v>5</v>
      </c>
      <c r="K5" s="41" t="s">
        <v>6</v>
      </c>
      <c r="L5" s="43" t="str">
        <f>NDPL!G5</f>
        <v>FINAL READING 01/03/12</v>
      </c>
      <c r="M5" s="41" t="str">
        <f>NDPL!H5</f>
        <v>INTIAL READING 01/02/12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37"/>
      <c r="J7" s="637"/>
      <c r="K7" s="637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38"/>
      <c r="J8" s="638"/>
      <c r="K8" s="638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200</v>
      </c>
      <c r="G9" s="704">
        <v>22606</v>
      </c>
      <c r="H9" s="705">
        <v>21822</v>
      </c>
      <c r="I9" s="638">
        <f aca="true" t="shared" si="0" ref="I9:I15">G9-H9</f>
        <v>784</v>
      </c>
      <c r="J9" s="638">
        <f aca="true" t="shared" si="1" ref="J9:J54">$F9*I9</f>
        <v>156800</v>
      </c>
      <c r="K9" s="638">
        <f aca="true" t="shared" si="2" ref="K9:K54">J9/1000000</f>
        <v>0.1568</v>
      </c>
      <c r="L9" s="704">
        <v>62452</v>
      </c>
      <c r="M9" s="705">
        <v>62357</v>
      </c>
      <c r="N9" s="638">
        <f aca="true" t="shared" si="3" ref="N9:N15">L9-M9</f>
        <v>95</v>
      </c>
      <c r="O9" s="638">
        <f aca="true" t="shared" si="4" ref="O9:O54">$F9*N9</f>
        <v>19000</v>
      </c>
      <c r="P9" s="638">
        <f aca="true" t="shared" si="5" ref="P9:P54">O9/1000000</f>
        <v>0.019</v>
      </c>
      <c r="Q9" s="590"/>
    </row>
    <row r="10" spans="1:17" ht="18" customHeight="1">
      <c r="A10" s="194">
        <v>2</v>
      </c>
      <c r="B10" s="195" t="s">
        <v>116</v>
      </c>
      <c r="C10" s="196">
        <v>4865137</v>
      </c>
      <c r="D10" s="200" t="s">
        <v>13</v>
      </c>
      <c r="E10" s="316" t="s">
        <v>363</v>
      </c>
      <c r="F10" s="201">
        <v>100</v>
      </c>
      <c r="G10" s="448">
        <v>32631</v>
      </c>
      <c r="H10" s="449">
        <v>29124</v>
      </c>
      <c r="I10" s="638">
        <f t="shared" si="0"/>
        <v>3507</v>
      </c>
      <c r="J10" s="638">
        <f t="shared" si="1"/>
        <v>350700</v>
      </c>
      <c r="K10" s="638">
        <f t="shared" si="2"/>
        <v>0.3507</v>
      </c>
      <c r="L10" s="448">
        <v>121413</v>
      </c>
      <c r="M10" s="449">
        <v>121184</v>
      </c>
      <c r="N10" s="626">
        <f t="shared" si="3"/>
        <v>229</v>
      </c>
      <c r="O10" s="626">
        <f t="shared" si="4"/>
        <v>22900</v>
      </c>
      <c r="P10" s="626">
        <f t="shared" si="5"/>
        <v>0.0229</v>
      </c>
      <c r="Q10" s="184"/>
    </row>
    <row r="11" spans="1:17" ht="18">
      <c r="A11" s="194">
        <v>3</v>
      </c>
      <c r="B11" s="195" t="s">
        <v>117</v>
      </c>
      <c r="C11" s="196">
        <v>4865138</v>
      </c>
      <c r="D11" s="200" t="s">
        <v>13</v>
      </c>
      <c r="E11" s="316" t="s">
        <v>363</v>
      </c>
      <c r="F11" s="201">
        <v>200</v>
      </c>
      <c r="G11" s="719">
        <v>989526</v>
      </c>
      <c r="H11" s="720">
        <v>990177</v>
      </c>
      <c r="I11" s="639">
        <f t="shared" si="0"/>
        <v>-651</v>
      </c>
      <c r="J11" s="639">
        <f t="shared" si="1"/>
        <v>-130200</v>
      </c>
      <c r="K11" s="639">
        <f t="shared" si="2"/>
        <v>-0.1302</v>
      </c>
      <c r="L11" s="719">
        <v>4264</v>
      </c>
      <c r="M11" s="720">
        <v>4260</v>
      </c>
      <c r="N11" s="639">
        <f t="shared" si="3"/>
        <v>4</v>
      </c>
      <c r="O11" s="639">
        <f t="shared" si="4"/>
        <v>800</v>
      </c>
      <c r="P11" s="639">
        <f t="shared" si="5"/>
        <v>0.0008</v>
      </c>
      <c r="Q11" s="715"/>
    </row>
    <row r="12" spans="1:17" ht="18">
      <c r="A12" s="194">
        <v>4</v>
      </c>
      <c r="B12" s="195" t="s">
        <v>118</v>
      </c>
      <c r="C12" s="196">
        <v>4865139</v>
      </c>
      <c r="D12" s="200" t="s">
        <v>13</v>
      </c>
      <c r="E12" s="316" t="s">
        <v>363</v>
      </c>
      <c r="F12" s="201">
        <v>200</v>
      </c>
      <c r="G12" s="448">
        <v>42190</v>
      </c>
      <c r="H12" s="449">
        <v>40654</v>
      </c>
      <c r="I12" s="638">
        <f t="shared" si="0"/>
        <v>1536</v>
      </c>
      <c r="J12" s="638">
        <f t="shared" si="1"/>
        <v>307200</v>
      </c>
      <c r="K12" s="638">
        <f t="shared" si="2"/>
        <v>0.3072</v>
      </c>
      <c r="L12" s="448">
        <v>80276</v>
      </c>
      <c r="M12" s="449">
        <v>80160</v>
      </c>
      <c r="N12" s="626">
        <f t="shared" si="3"/>
        <v>116</v>
      </c>
      <c r="O12" s="626">
        <f t="shared" si="4"/>
        <v>23200</v>
      </c>
      <c r="P12" s="626">
        <f t="shared" si="5"/>
        <v>0.0232</v>
      </c>
      <c r="Q12" s="707"/>
    </row>
    <row r="13" spans="1:17" ht="18" customHeight="1">
      <c r="A13" s="194">
        <v>5</v>
      </c>
      <c r="B13" s="195" t="s">
        <v>119</v>
      </c>
      <c r="C13" s="196">
        <v>4864948</v>
      </c>
      <c r="D13" s="200" t="s">
        <v>13</v>
      </c>
      <c r="E13" s="316" t="s">
        <v>363</v>
      </c>
      <c r="F13" s="201">
        <v>1000</v>
      </c>
      <c r="G13" s="448">
        <v>67669</v>
      </c>
      <c r="H13" s="449">
        <v>65174</v>
      </c>
      <c r="I13" s="638">
        <f t="shared" si="0"/>
        <v>2495</v>
      </c>
      <c r="J13" s="638">
        <f t="shared" si="1"/>
        <v>2495000</v>
      </c>
      <c r="K13" s="638">
        <f t="shared" si="2"/>
        <v>2.495</v>
      </c>
      <c r="L13" s="448">
        <v>232</v>
      </c>
      <c r="M13" s="449">
        <v>232</v>
      </c>
      <c r="N13" s="626">
        <f t="shared" si="3"/>
        <v>0</v>
      </c>
      <c r="O13" s="626">
        <f t="shared" si="4"/>
        <v>0</v>
      </c>
      <c r="P13" s="626">
        <f t="shared" si="5"/>
        <v>0</v>
      </c>
      <c r="Q13" s="184"/>
    </row>
    <row r="14" spans="1:17" ht="18" customHeight="1">
      <c r="A14" s="194">
        <v>6</v>
      </c>
      <c r="B14" s="195" t="s">
        <v>393</v>
      </c>
      <c r="C14" s="196">
        <v>4864949</v>
      </c>
      <c r="D14" s="200" t="s">
        <v>13</v>
      </c>
      <c r="E14" s="316" t="s">
        <v>363</v>
      </c>
      <c r="F14" s="201">
        <v>1000</v>
      </c>
      <c r="G14" s="448">
        <v>3498</v>
      </c>
      <c r="H14" s="449">
        <v>3363</v>
      </c>
      <c r="I14" s="638">
        <f t="shared" si="0"/>
        <v>135</v>
      </c>
      <c r="J14" s="638">
        <f t="shared" si="1"/>
        <v>135000</v>
      </c>
      <c r="K14" s="638">
        <f t="shared" si="2"/>
        <v>0.135</v>
      </c>
      <c r="L14" s="448">
        <v>54</v>
      </c>
      <c r="M14" s="449">
        <v>55</v>
      </c>
      <c r="N14" s="626">
        <f t="shared" si="3"/>
        <v>-1</v>
      </c>
      <c r="O14" s="626">
        <f t="shared" si="4"/>
        <v>-1000</v>
      </c>
      <c r="P14" s="626">
        <f t="shared" si="5"/>
        <v>-0.001</v>
      </c>
      <c r="Q14" s="591"/>
    </row>
    <row r="15" spans="1:17" ht="18" customHeight="1">
      <c r="A15" s="194">
        <v>7</v>
      </c>
      <c r="B15" s="490" t="s">
        <v>379</v>
      </c>
      <c r="C15" s="495">
        <v>5128434</v>
      </c>
      <c r="D15" s="200" t="s">
        <v>13</v>
      </c>
      <c r="E15" s="316" t="s">
        <v>363</v>
      </c>
      <c r="F15" s="504">
        <v>800</v>
      </c>
      <c r="G15" s="448">
        <v>996079</v>
      </c>
      <c r="H15" s="449">
        <v>996786</v>
      </c>
      <c r="I15" s="638">
        <f t="shared" si="0"/>
        <v>-707</v>
      </c>
      <c r="J15" s="638">
        <f t="shared" si="1"/>
        <v>-565600</v>
      </c>
      <c r="K15" s="638">
        <f t="shared" si="2"/>
        <v>-0.5656</v>
      </c>
      <c r="L15" s="448">
        <v>998437</v>
      </c>
      <c r="M15" s="449">
        <v>998573</v>
      </c>
      <c r="N15" s="626">
        <f t="shared" si="3"/>
        <v>-136</v>
      </c>
      <c r="O15" s="626">
        <f t="shared" si="4"/>
        <v>-108800</v>
      </c>
      <c r="P15" s="626">
        <f t="shared" si="5"/>
        <v>-0.1088</v>
      </c>
      <c r="Q15" s="184"/>
    </row>
    <row r="16" spans="1:17" ht="18" customHeight="1">
      <c r="A16" s="194">
        <v>8</v>
      </c>
      <c r="B16" s="490" t="s">
        <v>408</v>
      </c>
      <c r="C16" s="495">
        <v>5128445</v>
      </c>
      <c r="D16" s="200" t="s">
        <v>13</v>
      </c>
      <c r="E16" s="316" t="s">
        <v>363</v>
      </c>
      <c r="F16" s="504">
        <v>800</v>
      </c>
      <c r="G16" s="448">
        <v>1132</v>
      </c>
      <c r="H16" s="449">
        <v>478</v>
      </c>
      <c r="I16" s="638">
        <f>G16-H16</f>
        <v>654</v>
      </c>
      <c r="J16" s="638">
        <f t="shared" si="1"/>
        <v>523200</v>
      </c>
      <c r="K16" s="638">
        <f t="shared" si="2"/>
        <v>0.5232</v>
      </c>
      <c r="L16" s="448">
        <v>126</v>
      </c>
      <c r="M16" s="449">
        <v>5</v>
      </c>
      <c r="N16" s="626">
        <f>L16-M16</f>
        <v>121</v>
      </c>
      <c r="O16" s="626">
        <f t="shared" si="4"/>
        <v>96800</v>
      </c>
      <c r="P16" s="626">
        <f t="shared" si="5"/>
        <v>0.0968</v>
      </c>
      <c r="Q16" s="184"/>
    </row>
    <row r="17" spans="1:17" ht="18" customHeight="1">
      <c r="A17" s="194"/>
      <c r="B17" s="202" t="s">
        <v>399</v>
      </c>
      <c r="C17" s="196"/>
      <c r="D17" s="200"/>
      <c r="E17" s="316"/>
      <c r="F17" s="201"/>
      <c r="G17" s="133"/>
      <c r="H17" s="539"/>
      <c r="I17" s="639"/>
      <c r="J17" s="639"/>
      <c r="K17" s="639"/>
      <c r="L17" s="542"/>
      <c r="M17" s="81"/>
      <c r="N17" s="626"/>
      <c r="O17" s="626"/>
      <c r="P17" s="626"/>
      <c r="Q17" s="184"/>
    </row>
    <row r="18" spans="1:17" ht="18" customHeight="1">
      <c r="A18" s="194">
        <v>9</v>
      </c>
      <c r="B18" s="195" t="s">
        <v>210</v>
      </c>
      <c r="C18" s="196">
        <v>4865124</v>
      </c>
      <c r="D18" s="197" t="s">
        <v>13</v>
      </c>
      <c r="E18" s="316" t="s">
        <v>363</v>
      </c>
      <c r="F18" s="201">
        <v>100</v>
      </c>
      <c r="G18" s="448">
        <v>998349</v>
      </c>
      <c r="H18" s="449">
        <v>998307</v>
      </c>
      <c r="I18" s="639">
        <f aca="true" t="shared" si="6" ref="I18:I25">G18-H18</f>
        <v>42</v>
      </c>
      <c r="J18" s="639">
        <f t="shared" si="1"/>
        <v>4200</v>
      </c>
      <c r="K18" s="639">
        <f t="shared" si="2"/>
        <v>0.0042</v>
      </c>
      <c r="L18" s="448">
        <v>285439</v>
      </c>
      <c r="M18" s="449">
        <v>283918</v>
      </c>
      <c r="N18" s="626">
        <f aca="true" t="shared" si="7" ref="N18:N25">L18-M18</f>
        <v>1521</v>
      </c>
      <c r="O18" s="626">
        <f t="shared" si="4"/>
        <v>152100</v>
      </c>
      <c r="P18" s="626">
        <f t="shared" si="5"/>
        <v>0.1521</v>
      </c>
      <c r="Q18" s="184"/>
    </row>
    <row r="19" spans="1:17" ht="18" customHeight="1">
      <c r="A19" s="194">
        <v>10</v>
      </c>
      <c r="B19" s="195" t="s">
        <v>211</v>
      </c>
      <c r="C19" s="196">
        <v>4865125</v>
      </c>
      <c r="D19" s="200" t="s">
        <v>13</v>
      </c>
      <c r="E19" s="316" t="s">
        <v>363</v>
      </c>
      <c r="F19" s="201">
        <v>100</v>
      </c>
      <c r="G19" s="451">
        <v>6862</v>
      </c>
      <c r="H19" s="449">
        <v>6729</v>
      </c>
      <c r="I19" s="639">
        <f t="shared" si="6"/>
        <v>133</v>
      </c>
      <c r="J19" s="639">
        <f t="shared" si="1"/>
        <v>13300</v>
      </c>
      <c r="K19" s="639">
        <f t="shared" si="2"/>
        <v>0.0133</v>
      </c>
      <c r="L19" s="448">
        <v>418742</v>
      </c>
      <c r="M19" s="449">
        <v>417241</v>
      </c>
      <c r="N19" s="626">
        <f t="shared" si="7"/>
        <v>1501</v>
      </c>
      <c r="O19" s="626">
        <f t="shared" si="4"/>
        <v>150100</v>
      </c>
      <c r="P19" s="626">
        <f t="shared" si="5"/>
        <v>0.1501</v>
      </c>
      <c r="Q19" s="591"/>
    </row>
    <row r="20" spans="1:17" ht="18" customHeight="1">
      <c r="A20" s="194">
        <v>11</v>
      </c>
      <c r="B20" s="198" t="s">
        <v>212</v>
      </c>
      <c r="C20" s="196">
        <v>4865126</v>
      </c>
      <c r="D20" s="200" t="s">
        <v>13</v>
      </c>
      <c r="E20" s="316" t="s">
        <v>363</v>
      </c>
      <c r="F20" s="201">
        <v>100</v>
      </c>
      <c r="G20" s="448">
        <v>11127</v>
      </c>
      <c r="H20" s="449">
        <v>11052</v>
      </c>
      <c r="I20" s="639">
        <f t="shared" si="6"/>
        <v>75</v>
      </c>
      <c r="J20" s="639">
        <f t="shared" si="1"/>
        <v>7500</v>
      </c>
      <c r="K20" s="639">
        <f t="shared" si="2"/>
        <v>0.0075</v>
      </c>
      <c r="L20" s="448">
        <v>209787</v>
      </c>
      <c r="M20" s="449">
        <v>207656</v>
      </c>
      <c r="N20" s="626">
        <f t="shared" si="7"/>
        <v>2131</v>
      </c>
      <c r="O20" s="626">
        <f t="shared" si="4"/>
        <v>213100</v>
      </c>
      <c r="P20" s="626">
        <f t="shared" si="5"/>
        <v>0.2131</v>
      </c>
      <c r="Q20" s="184"/>
    </row>
    <row r="21" spans="1:17" ht="18" customHeight="1">
      <c r="A21" s="194">
        <v>12</v>
      </c>
      <c r="B21" s="195" t="s">
        <v>213</v>
      </c>
      <c r="C21" s="196">
        <v>4865127</v>
      </c>
      <c r="D21" s="200" t="s">
        <v>13</v>
      </c>
      <c r="E21" s="316" t="s">
        <v>363</v>
      </c>
      <c r="F21" s="201">
        <v>100</v>
      </c>
      <c r="G21" s="448">
        <v>5369</v>
      </c>
      <c r="H21" s="449">
        <v>5473</v>
      </c>
      <c r="I21" s="639">
        <f t="shared" si="6"/>
        <v>-104</v>
      </c>
      <c r="J21" s="639">
        <f t="shared" si="1"/>
        <v>-10400</v>
      </c>
      <c r="K21" s="639">
        <f t="shared" si="2"/>
        <v>-0.0104</v>
      </c>
      <c r="L21" s="448">
        <v>301840</v>
      </c>
      <c r="M21" s="449">
        <v>302385</v>
      </c>
      <c r="N21" s="626">
        <f t="shared" si="7"/>
        <v>-545</v>
      </c>
      <c r="O21" s="626">
        <f t="shared" si="4"/>
        <v>-54500</v>
      </c>
      <c r="P21" s="626">
        <f t="shared" si="5"/>
        <v>-0.0545</v>
      </c>
      <c r="Q21" s="184"/>
    </row>
    <row r="22" spans="1:17" ht="18" customHeight="1">
      <c r="A22" s="194">
        <v>13</v>
      </c>
      <c r="B22" s="195" t="s">
        <v>214</v>
      </c>
      <c r="C22" s="196">
        <v>4865128</v>
      </c>
      <c r="D22" s="200" t="s">
        <v>13</v>
      </c>
      <c r="E22" s="316" t="s">
        <v>363</v>
      </c>
      <c r="F22" s="201">
        <v>100</v>
      </c>
      <c r="G22" s="448">
        <v>998703</v>
      </c>
      <c r="H22" s="449">
        <v>998707</v>
      </c>
      <c r="I22" s="639">
        <f t="shared" si="6"/>
        <v>-4</v>
      </c>
      <c r="J22" s="639">
        <f t="shared" si="1"/>
        <v>-400</v>
      </c>
      <c r="K22" s="639">
        <f t="shared" si="2"/>
        <v>-0.0004</v>
      </c>
      <c r="L22" s="448">
        <v>231128</v>
      </c>
      <c r="M22" s="449">
        <v>230182</v>
      </c>
      <c r="N22" s="626">
        <f t="shared" si="7"/>
        <v>946</v>
      </c>
      <c r="O22" s="626">
        <f t="shared" si="4"/>
        <v>94600</v>
      </c>
      <c r="P22" s="626">
        <f t="shared" si="5"/>
        <v>0.0946</v>
      </c>
      <c r="Q22" s="184"/>
    </row>
    <row r="23" spans="1:17" ht="18" customHeight="1">
      <c r="A23" s="194">
        <v>14</v>
      </c>
      <c r="B23" s="195" t="s">
        <v>215</v>
      </c>
      <c r="C23" s="196">
        <v>4865129</v>
      </c>
      <c r="D23" s="197" t="s">
        <v>13</v>
      </c>
      <c r="E23" s="316" t="s">
        <v>363</v>
      </c>
      <c r="F23" s="201">
        <v>100</v>
      </c>
      <c r="G23" s="448">
        <v>1000103</v>
      </c>
      <c r="H23" s="449">
        <v>999519</v>
      </c>
      <c r="I23" s="639">
        <f t="shared" si="6"/>
        <v>584</v>
      </c>
      <c r="J23" s="639">
        <f t="shared" si="1"/>
        <v>58400</v>
      </c>
      <c r="K23" s="639">
        <f t="shared" si="2"/>
        <v>0.0584</v>
      </c>
      <c r="L23" s="448">
        <v>130485</v>
      </c>
      <c r="M23" s="449">
        <v>127538</v>
      </c>
      <c r="N23" s="626">
        <f t="shared" si="7"/>
        <v>2947</v>
      </c>
      <c r="O23" s="626">
        <f t="shared" si="4"/>
        <v>294700</v>
      </c>
      <c r="P23" s="626">
        <f t="shared" si="5"/>
        <v>0.2947</v>
      </c>
      <c r="Q23" s="184" t="s">
        <v>389</v>
      </c>
    </row>
    <row r="24" spans="1:17" ht="18" customHeight="1">
      <c r="A24" s="194">
        <v>15</v>
      </c>
      <c r="B24" s="195" t="s">
        <v>216</v>
      </c>
      <c r="C24" s="196">
        <v>4865130</v>
      </c>
      <c r="D24" s="200" t="s">
        <v>13</v>
      </c>
      <c r="E24" s="316" t="s">
        <v>363</v>
      </c>
      <c r="F24" s="201">
        <v>100</v>
      </c>
      <c r="G24" s="448">
        <v>12683</v>
      </c>
      <c r="H24" s="449">
        <v>12682</v>
      </c>
      <c r="I24" s="639">
        <f t="shared" si="6"/>
        <v>1</v>
      </c>
      <c r="J24" s="639">
        <f t="shared" si="1"/>
        <v>100</v>
      </c>
      <c r="K24" s="639">
        <f t="shared" si="2"/>
        <v>0.0001</v>
      </c>
      <c r="L24" s="448">
        <v>189784</v>
      </c>
      <c r="M24" s="449">
        <v>189786</v>
      </c>
      <c r="N24" s="626">
        <f t="shared" si="7"/>
        <v>-2</v>
      </c>
      <c r="O24" s="626">
        <f t="shared" si="4"/>
        <v>-200</v>
      </c>
      <c r="P24" s="626">
        <f t="shared" si="5"/>
        <v>-0.0002</v>
      </c>
      <c r="Q24" s="184"/>
    </row>
    <row r="25" spans="1:17" ht="18" customHeight="1">
      <c r="A25" s="194">
        <v>16</v>
      </c>
      <c r="B25" s="195" t="s">
        <v>217</v>
      </c>
      <c r="C25" s="196">
        <v>4865131</v>
      </c>
      <c r="D25" s="200" t="s">
        <v>13</v>
      </c>
      <c r="E25" s="316" t="s">
        <v>363</v>
      </c>
      <c r="F25" s="201">
        <v>100</v>
      </c>
      <c r="G25" s="448">
        <v>13085</v>
      </c>
      <c r="H25" s="449">
        <v>12849</v>
      </c>
      <c r="I25" s="639">
        <f t="shared" si="6"/>
        <v>236</v>
      </c>
      <c r="J25" s="639">
        <f t="shared" si="1"/>
        <v>23600</v>
      </c>
      <c r="K25" s="639">
        <f t="shared" si="2"/>
        <v>0.0236</v>
      </c>
      <c r="L25" s="448">
        <v>228182</v>
      </c>
      <c r="M25" s="449">
        <v>226568</v>
      </c>
      <c r="N25" s="626">
        <f t="shared" si="7"/>
        <v>1614</v>
      </c>
      <c r="O25" s="626">
        <f t="shared" si="4"/>
        <v>161400</v>
      </c>
      <c r="P25" s="626">
        <f t="shared" si="5"/>
        <v>0.1614</v>
      </c>
      <c r="Q25" s="184"/>
    </row>
    <row r="26" spans="1:17" ht="18" customHeight="1">
      <c r="A26" s="194"/>
      <c r="B26" s="203" t="s">
        <v>218</v>
      </c>
      <c r="C26" s="196"/>
      <c r="D26" s="200"/>
      <c r="E26" s="316"/>
      <c r="F26" s="201"/>
      <c r="G26" s="133"/>
      <c r="H26" s="539"/>
      <c r="I26" s="639"/>
      <c r="J26" s="639"/>
      <c r="K26" s="639"/>
      <c r="L26" s="542"/>
      <c r="M26" s="81"/>
      <c r="N26" s="626"/>
      <c r="O26" s="626"/>
      <c r="P26" s="626"/>
      <c r="Q26" s="184"/>
    </row>
    <row r="27" spans="1:17" ht="18" customHeight="1">
      <c r="A27" s="194">
        <v>17</v>
      </c>
      <c r="B27" s="195" t="s">
        <v>219</v>
      </c>
      <c r="C27" s="196">
        <v>4865037</v>
      </c>
      <c r="D27" s="200" t="s">
        <v>13</v>
      </c>
      <c r="E27" s="316" t="s">
        <v>363</v>
      </c>
      <c r="F27" s="201">
        <v>1100</v>
      </c>
      <c r="G27" s="448">
        <v>0</v>
      </c>
      <c r="H27" s="449">
        <v>0</v>
      </c>
      <c r="I27" s="639">
        <f>G27-H27</f>
        <v>0</v>
      </c>
      <c r="J27" s="639">
        <f t="shared" si="1"/>
        <v>0</v>
      </c>
      <c r="K27" s="639">
        <f t="shared" si="2"/>
        <v>0</v>
      </c>
      <c r="L27" s="448">
        <v>57387</v>
      </c>
      <c r="M27" s="449">
        <v>57876</v>
      </c>
      <c r="N27" s="626">
        <f>L27-M27</f>
        <v>-489</v>
      </c>
      <c r="O27" s="626">
        <f t="shared" si="4"/>
        <v>-537900</v>
      </c>
      <c r="P27" s="626">
        <f t="shared" si="5"/>
        <v>-0.5379</v>
      </c>
      <c r="Q27" s="184"/>
    </row>
    <row r="28" spans="1:17" ht="18" customHeight="1">
      <c r="A28" s="194">
        <v>18</v>
      </c>
      <c r="B28" s="195" t="s">
        <v>220</v>
      </c>
      <c r="C28" s="196">
        <v>4865038</v>
      </c>
      <c r="D28" s="200" t="s">
        <v>13</v>
      </c>
      <c r="E28" s="316" t="s">
        <v>363</v>
      </c>
      <c r="F28" s="201">
        <v>1000</v>
      </c>
      <c r="G28" s="448">
        <v>5064</v>
      </c>
      <c r="H28" s="449">
        <v>5152</v>
      </c>
      <c r="I28" s="639">
        <f>G28-H28</f>
        <v>-88</v>
      </c>
      <c r="J28" s="639">
        <f t="shared" si="1"/>
        <v>-88000</v>
      </c>
      <c r="K28" s="639">
        <f t="shared" si="2"/>
        <v>-0.088</v>
      </c>
      <c r="L28" s="448">
        <v>36421</v>
      </c>
      <c r="M28" s="449">
        <v>36453</v>
      </c>
      <c r="N28" s="626">
        <f>L28-M28</f>
        <v>-32</v>
      </c>
      <c r="O28" s="626">
        <f t="shared" si="4"/>
        <v>-32000</v>
      </c>
      <c r="P28" s="626">
        <f t="shared" si="5"/>
        <v>-0.032</v>
      </c>
      <c r="Q28" s="184"/>
    </row>
    <row r="29" spans="1:17" ht="18" customHeight="1">
      <c r="A29" s="194">
        <v>19</v>
      </c>
      <c r="B29" s="195" t="s">
        <v>221</v>
      </c>
      <c r="C29" s="196">
        <v>4865039</v>
      </c>
      <c r="D29" s="200" t="s">
        <v>13</v>
      </c>
      <c r="E29" s="316" t="s">
        <v>363</v>
      </c>
      <c r="F29" s="201">
        <v>1100</v>
      </c>
      <c r="G29" s="448">
        <v>0</v>
      </c>
      <c r="H29" s="449">
        <v>0</v>
      </c>
      <c r="I29" s="639">
        <f>G29-H29</f>
        <v>0</v>
      </c>
      <c r="J29" s="639">
        <f t="shared" si="1"/>
        <v>0</v>
      </c>
      <c r="K29" s="639">
        <f t="shared" si="2"/>
        <v>0</v>
      </c>
      <c r="L29" s="448">
        <v>131324</v>
      </c>
      <c r="M29" s="449">
        <v>131454</v>
      </c>
      <c r="N29" s="626">
        <f>L29-M29</f>
        <v>-130</v>
      </c>
      <c r="O29" s="626">
        <f t="shared" si="4"/>
        <v>-143000</v>
      </c>
      <c r="P29" s="626">
        <f t="shared" si="5"/>
        <v>-0.143</v>
      </c>
      <c r="Q29" s="184"/>
    </row>
    <row r="30" spans="1:17" ht="18" customHeight="1">
      <c r="A30" s="194">
        <v>20</v>
      </c>
      <c r="B30" s="198" t="s">
        <v>222</v>
      </c>
      <c r="C30" s="196">
        <v>4865040</v>
      </c>
      <c r="D30" s="200" t="s">
        <v>13</v>
      </c>
      <c r="E30" s="316" t="s">
        <v>363</v>
      </c>
      <c r="F30" s="201">
        <v>1000</v>
      </c>
      <c r="G30" s="448">
        <v>8040</v>
      </c>
      <c r="H30" s="449">
        <v>8089</v>
      </c>
      <c r="I30" s="639">
        <f>G30-H30</f>
        <v>-49</v>
      </c>
      <c r="J30" s="639">
        <f t="shared" si="1"/>
        <v>-49000</v>
      </c>
      <c r="K30" s="639">
        <f t="shared" si="2"/>
        <v>-0.049</v>
      </c>
      <c r="L30" s="448">
        <v>48287</v>
      </c>
      <c r="M30" s="449">
        <v>48268</v>
      </c>
      <c r="N30" s="626">
        <f>L30-M30</f>
        <v>19</v>
      </c>
      <c r="O30" s="626">
        <f t="shared" si="4"/>
        <v>19000</v>
      </c>
      <c r="P30" s="626">
        <f t="shared" si="5"/>
        <v>0.019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133"/>
      <c r="H31" s="81"/>
      <c r="I31" s="638"/>
      <c r="J31" s="638"/>
      <c r="K31" s="640">
        <f>SUM(K27:K30)</f>
        <v>-0.137</v>
      </c>
      <c r="L31" s="224"/>
      <c r="M31" s="81"/>
      <c r="N31" s="626"/>
      <c r="O31" s="626"/>
      <c r="P31" s="693">
        <f>SUM(P27:P30)</f>
        <v>-0.6939000000000001</v>
      </c>
      <c r="Q31" s="184"/>
    </row>
    <row r="32" spans="1:17" ht="18" customHeight="1">
      <c r="A32" s="194"/>
      <c r="B32" s="202" t="s">
        <v>123</v>
      </c>
      <c r="C32" s="196"/>
      <c r="D32" s="197"/>
      <c r="E32" s="316"/>
      <c r="F32" s="201"/>
      <c r="G32" s="133"/>
      <c r="H32" s="81"/>
      <c r="I32" s="638"/>
      <c r="J32" s="638"/>
      <c r="K32" s="638"/>
      <c r="L32" s="224"/>
      <c r="M32" s="81"/>
      <c r="N32" s="626"/>
      <c r="O32" s="626"/>
      <c r="P32" s="626"/>
      <c r="Q32" s="184"/>
    </row>
    <row r="33" spans="1:17" ht="18" customHeight="1">
      <c r="A33" s="194">
        <v>21</v>
      </c>
      <c r="B33" s="195" t="s">
        <v>191</v>
      </c>
      <c r="C33" s="196">
        <v>4864845</v>
      </c>
      <c r="D33" s="200" t="s">
        <v>13</v>
      </c>
      <c r="E33" s="316" t="s">
        <v>363</v>
      </c>
      <c r="F33" s="201">
        <v>1000</v>
      </c>
      <c r="G33" s="448">
        <v>668</v>
      </c>
      <c r="H33" s="449">
        <v>640</v>
      </c>
      <c r="I33" s="638">
        <f>G33-H33</f>
        <v>28</v>
      </c>
      <c r="J33" s="638">
        <f t="shared" si="1"/>
        <v>28000</v>
      </c>
      <c r="K33" s="638">
        <f t="shared" si="2"/>
        <v>0.028</v>
      </c>
      <c r="L33" s="448">
        <v>72621</v>
      </c>
      <c r="M33" s="449">
        <v>72621</v>
      </c>
      <c r="N33" s="626">
        <f>L33-M33</f>
        <v>0</v>
      </c>
      <c r="O33" s="626">
        <f t="shared" si="4"/>
        <v>0</v>
      </c>
      <c r="P33" s="626">
        <f t="shared" si="5"/>
        <v>0</v>
      </c>
      <c r="Q33" s="718"/>
    </row>
    <row r="34" spans="1:17" ht="18" customHeight="1">
      <c r="A34" s="194">
        <v>22</v>
      </c>
      <c r="B34" s="195" t="s">
        <v>192</v>
      </c>
      <c r="C34" s="196">
        <v>4864852</v>
      </c>
      <c r="D34" s="200" t="s">
        <v>13</v>
      </c>
      <c r="E34" s="316" t="s">
        <v>363</v>
      </c>
      <c r="F34" s="201">
        <v>1000</v>
      </c>
      <c r="G34" s="448">
        <v>6009</v>
      </c>
      <c r="H34" s="449">
        <v>5263</v>
      </c>
      <c r="I34" s="638">
        <f>G34-H34</f>
        <v>746</v>
      </c>
      <c r="J34" s="638">
        <f t="shared" si="1"/>
        <v>746000</v>
      </c>
      <c r="K34" s="638">
        <f t="shared" si="2"/>
        <v>0.746</v>
      </c>
      <c r="L34" s="448">
        <v>2117</v>
      </c>
      <c r="M34" s="449">
        <v>2117</v>
      </c>
      <c r="N34" s="626">
        <f>L34-M34</f>
        <v>0</v>
      </c>
      <c r="O34" s="626">
        <f t="shared" si="4"/>
        <v>0</v>
      </c>
      <c r="P34" s="626">
        <f t="shared" si="5"/>
        <v>0</v>
      </c>
      <c r="Q34" s="184"/>
    </row>
    <row r="35" spans="1:17" ht="18" customHeight="1">
      <c r="A35" s="194">
        <v>23</v>
      </c>
      <c r="B35" s="198" t="s">
        <v>193</v>
      </c>
      <c r="C35" s="196">
        <v>4865142</v>
      </c>
      <c r="D35" s="200" t="s">
        <v>13</v>
      </c>
      <c r="E35" s="316" t="s">
        <v>363</v>
      </c>
      <c r="F35" s="201">
        <v>100</v>
      </c>
      <c r="G35" s="448">
        <v>818602</v>
      </c>
      <c r="H35" s="449">
        <v>812644</v>
      </c>
      <c r="I35" s="638">
        <f>G35-H35</f>
        <v>5958</v>
      </c>
      <c r="J35" s="638">
        <f t="shared" si="1"/>
        <v>595800</v>
      </c>
      <c r="K35" s="638">
        <f t="shared" si="2"/>
        <v>0.5958</v>
      </c>
      <c r="L35" s="448">
        <v>46063</v>
      </c>
      <c r="M35" s="449">
        <v>46063</v>
      </c>
      <c r="N35" s="626">
        <f>L35-M35</f>
        <v>0</v>
      </c>
      <c r="O35" s="626">
        <f t="shared" si="4"/>
        <v>0</v>
      </c>
      <c r="P35" s="626">
        <f t="shared" si="5"/>
        <v>0</v>
      </c>
      <c r="Q35" s="184"/>
    </row>
    <row r="36" spans="1:17" ht="18" customHeight="1">
      <c r="A36" s="194">
        <v>24</v>
      </c>
      <c r="B36" s="203" t="s">
        <v>197</v>
      </c>
      <c r="C36" s="196"/>
      <c r="D36" s="200"/>
      <c r="E36" s="316"/>
      <c r="F36" s="201"/>
      <c r="G36" s="133"/>
      <c r="H36" s="81"/>
      <c r="I36" s="638"/>
      <c r="J36" s="638"/>
      <c r="K36" s="638"/>
      <c r="L36" s="224"/>
      <c r="M36" s="81"/>
      <c r="N36" s="626"/>
      <c r="O36" s="626"/>
      <c r="P36" s="626"/>
      <c r="Q36" s="184"/>
    </row>
    <row r="37" spans="1:17" ht="18" customHeight="1">
      <c r="A37" s="194">
        <v>25</v>
      </c>
      <c r="B37" s="195" t="s">
        <v>383</v>
      </c>
      <c r="C37" s="196">
        <v>4865103</v>
      </c>
      <c r="D37" s="200" t="s">
        <v>13</v>
      </c>
      <c r="E37" s="197" t="s">
        <v>14</v>
      </c>
      <c r="F37" s="201">
        <v>100</v>
      </c>
      <c r="G37" s="448">
        <v>37947</v>
      </c>
      <c r="H37" s="449">
        <v>32481</v>
      </c>
      <c r="I37" s="639">
        <f>G37-H37</f>
        <v>5466</v>
      </c>
      <c r="J37" s="639">
        <f>$F37*I37</f>
        <v>546600</v>
      </c>
      <c r="K37" s="639">
        <f>J37/1000000</f>
        <v>0.5466</v>
      </c>
      <c r="L37" s="448">
        <v>12536</v>
      </c>
      <c r="M37" s="449">
        <v>12536</v>
      </c>
      <c r="N37" s="626">
        <f>L37-M37</f>
        <v>0</v>
      </c>
      <c r="O37" s="626">
        <f>$F37*N37</f>
        <v>0</v>
      </c>
      <c r="P37" s="626">
        <f>O37/1000000</f>
        <v>0</v>
      </c>
      <c r="Q37" s="566"/>
    </row>
    <row r="38" spans="1:17" ht="18" customHeight="1">
      <c r="A38" s="194">
        <v>26</v>
      </c>
      <c r="B38" s="195" t="s">
        <v>224</v>
      </c>
      <c r="C38" s="196">
        <v>4865132</v>
      </c>
      <c r="D38" s="200" t="s">
        <v>13</v>
      </c>
      <c r="E38" s="316" t="s">
        <v>363</v>
      </c>
      <c r="F38" s="201">
        <v>100</v>
      </c>
      <c r="G38" s="448">
        <v>32057</v>
      </c>
      <c r="H38" s="449">
        <v>30385</v>
      </c>
      <c r="I38" s="639">
        <f>G38-H38</f>
        <v>1672</v>
      </c>
      <c r="J38" s="639">
        <f t="shared" si="1"/>
        <v>167200</v>
      </c>
      <c r="K38" s="639">
        <f t="shared" si="2"/>
        <v>0.1672</v>
      </c>
      <c r="L38" s="448">
        <v>629702</v>
      </c>
      <c r="M38" s="449">
        <v>627175</v>
      </c>
      <c r="N38" s="626">
        <f>L38-M38</f>
        <v>2527</v>
      </c>
      <c r="O38" s="626">
        <f t="shared" si="4"/>
        <v>252700</v>
      </c>
      <c r="P38" s="626">
        <f t="shared" si="5"/>
        <v>0.2527</v>
      </c>
      <c r="Q38" s="184"/>
    </row>
    <row r="39" spans="1:17" ht="18" customHeight="1" thickBot="1">
      <c r="A39" s="194">
        <v>27</v>
      </c>
      <c r="B39" s="215" t="s">
        <v>225</v>
      </c>
      <c r="C39" s="207">
        <v>4864803</v>
      </c>
      <c r="D39" s="209" t="s">
        <v>13</v>
      </c>
      <c r="E39" s="206" t="s">
        <v>363</v>
      </c>
      <c r="F39" s="216">
        <v>100</v>
      </c>
      <c r="G39" s="453">
        <v>102129</v>
      </c>
      <c r="H39" s="454">
        <v>97770</v>
      </c>
      <c r="I39" s="641">
        <f>G39-H39</f>
        <v>4359</v>
      </c>
      <c r="J39" s="641">
        <f t="shared" si="1"/>
        <v>435900</v>
      </c>
      <c r="K39" s="641">
        <f t="shared" si="2"/>
        <v>0.4359</v>
      </c>
      <c r="L39" s="448">
        <v>231401</v>
      </c>
      <c r="M39" s="454">
        <v>231383</v>
      </c>
      <c r="N39" s="636">
        <f>L39-M39</f>
        <v>18</v>
      </c>
      <c r="O39" s="636">
        <f t="shared" si="4"/>
        <v>1800</v>
      </c>
      <c r="P39" s="669">
        <f t="shared" si="5"/>
        <v>0.0018</v>
      </c>
      <c r="Q39" s="185"/>
    </row>
    <row r="40" spans="1:17" ht="18" customHeight="1" thickTop="1">
      <c r="A40" s="193"/>
      <c r="B40" s="195"/>
      <c r="C40" s="196"/>
      <c r="D40" s="197"/>
      <c r="E40" s="316"/>
      <c r="F40" s="196"/>
      <c r="G40" s="196"/>
      <c r="H40" s="81"/>
      <c r="I40" s="81"/>
      <c r="J40" s="81"/>
      <c r="K40" s="81"/>
      <c r="L40" s="541"/>
      <c r="M40" s="81"/>
      <c r="N40" s="81"/>
      <c r="O40" s="81"/>
      <c r="P40" s="81"/>
      <c r="Q40" s="27"/>
    </row>
    <row r="41" spans="1:17" ht="21" customHeight="1" thickBot="1">
      <c r="A41" s="220"/>
      <c r="B41" s="550"/>
      <c r="C41" s="207"/>
      <c r="D41" s="209"/>
      <c r="E41" s="206"/>
      <c r="F41" s="207"/>
      <c r="G41" s="207"/>
      <c r="H41" s="91"/>
      <c r="I41" s="91"/>
      <c r="J41" s="91"/>
      <c r="K41" s="91"/>
      <c r="L41" s="91"/>
      <c r="M41" s="91"/>
      <c r="N41" s="91"/>
      <c r="O41" s="91"/>
      <c r="P41" s="91"/>
      <c r="Q41" s="223" t="str">
        <f>NDPL!Q1</f>
        <v>FEBRUARY-2012</v>
      </c>
    </row>
    <row r="42" spans="1:17" ht="21.75" customHeight="1" thickTop="1">
      <c r="A42" s="191"/>
      <c r="B42" s="554" t="s">
        <v>365</v>
      </c>
      <c r="C42" s="196"/>
      <c r="D42" s="197"/>
      <c r="E42" s="316"/>
      <c r="F42" s="196"/>
      <c r="G42" s="555"/>
      <c r="H42" s="81"/>
      <c r="I42" s="81"/>
      <c r="J42" s="81"/>
      <c r="K42" s="81"/>
      <c r="L42" s="555"/>
      <c r="M42" s="81"/>
      <c r="N42" s="81"/>
      <c r="O42" s="81"/>
      <c r="P42" s="556"/>
      <c r="Q42" s="557"/>
    </row>
    <row r="43" spans="1:17" ht="18" customHeight="1">
      <c r="A43" s="194"/>
      <c r="B43" s="202" t="s">
        <v>200</v>
      </c>
      <c r="C43" s="196"/>
      <c r="D43" s="197"/>
      <c r="E43" s="316"/>
      <c r="F43" s="201"/>
      <c r="G43" s="133"/>
      <c r="H43" s="81"/>
      <c r="I43" s="81"/>
      <c r="J43" s="81"/>
      <c r="K43" s="81"/>
      <c r="L43" s="224"/>
      <c r="M43" s="81"/>
      <c r="N43" s="81"/>
      <c r="O43" s="81"/>
      <c r="P43" s="81"/>
      <c r="Q43" s="184"/>
    </row>
    <row r="44" spans="1:17" ht="25.5">
      <c r="A44" s="194">
        <v>28</v>
      </c>
      <c r="B44" s="204" t="s">
        <v>226</v>
      </c>
      <c r="C44" s="196">
        <v>4865133</v>
      </c>
      <c r="D44" s="200" t="s">
        <v>13</v>
      </c>
      <c r="E44" s="316" t="s">
        <v>363</v>
      </c>
      <c r="F44" s="201">
        <v>100</v>
      </c>
      <c r="G44" s="448">
        <v>205092</v>
      </c>
      <c r="H44" s="449">
        <v>194793</v>
      </c>
      <c r="I44" s="626">
        <f>G44-H44</f>
        <v>10299</v>
      </c>
      <c r="J44" s="626">
        <f t="shared" si="1"/>
        <v>1029900</v>
      </c>
      <c r="K44" s="626">
        <f t="shared" si="2"/>
        <v>1.0299</v>
      </c>
      <c r="L44" s="448">
        <v>36220</v>
      </c>
      <c r="M44" s="449">
        <v>36220</v>
      </c>
      <c r="N44" s="626">
        <f>L44-M44</f>
        <v>0</v>
      </c>
      <c r="O44" s="626">
        <f t="shared" si="4"/>
        <v>0</v>
      </c>
      <c r="P44" s="626">
        <f t="shared" si="5"/>
        <v>0</v>
      </c>
      <c r="Q44" s="184"/>
    </row>
    <row r="45" spans="1:17" ht="18">
      <c r="A45" s="194"/>
      <c r="B45" s="747" t="s">
        <v>425</v>
      </c>
      <c r="C45" s="748"/>
      <c r="D45" s="749"/>
      <c r="E45" s="750"/>
      <c r="F45" s="751"/>
      <c r="G45" s="752"/>
      <c r="H45" s="753"/>
      <c r="I45" s="754"/>
      <c r="J45" s="754"/>
      <c r="K45" s="387">
        <v>2.082</v>
      </c>
      <c r="L45" s="448"/>
      <c r="M45" s="449"/>
      <c r="N45" s="387"/>
      <c r="O45" s="387"/>
      <c r="P45" s="387">
        <v>0.7226</v>
      </c>
      <c r="Q45" s="184"/>
    </row>
    <row r="46" spans="1:17" ht="18" customHeight="1">
      <c r="A46" s="194"/>
      <c r="B46" s="202" t="s">
        <v>202</v>
      </c>
      <c r="C46" s="196"/>
      <c r="D46" s="200"/>
      <c r="E46" s="316"/>
      <c r="F46" s="201"/>
      <c r="G46" s="133"/>
      <c r="H46" s="81"/>
      <c r="I46" s="626"/>
      <c r="J46" s="626"/>
      <c r="K46" s="626"/>
      <c r="L46" s="224"/>
      <c r="M46" s="81"/>
      <c r="N46" s="626"/>
      <c r="O46" s="626"/>
      <c r="P46" s="626"/>
      <c r="Q46" s="184"/>
    </row>
    <row r="47" spans="1:17" ht="18" customHeight="1">
      <c r="A47" s="194">
        <v>29</v>
      </c>
      <c r="B47" s="195" t="s">
        <v>186</v>
      </c>
      <c r="C47" s="196">
        <v>4865076</v>
      </c>
      <c r="D47" s="200" t="s">
        <v>13</v>
      </c>
      <c r="E47" s="316" t="s">
        <v>363</v>
      </c>
      <c r="F47" s="201">
        <v>100</v>
      </c>
      <c r="G47" s="448">
        <v>865</v>
      </c>
      <c r="H47" s="449">
        <v>865</v>
      </c>
      <c r="I47" s="626">
        <f>G47-H47</f>
        <v>0</v>
      </c>
      <c r="J47" s="626">
        <f t="shared" si="1"/>
        <v>0</v>
      </c>
      <c r="K47" s="626">
        <f t="shared" si="2"/>
        <v>0</v>
      </c>
      <c r="L47" s="448">
        <v>12707</v>
      </c>
      <c r="M47" s="449">
        <v>12678</v>
      </c>
      <c r="N47" s="626">
        <f>L47-M47</f>
        <v>29</v>
      </c>
      <c r="O47" s="626">
        <f t="shared" si="4"/>
        <v>2900</v>
      </c>
      <c r="P47" s="626">
        <f t="shared" si="5"/>
        <v>0.0029</v>
      </c>
      <c r="Q47" s="184"/>
    </row>
    <row r="48" spans="1:17" ht="18" customHeight="1">
      <c r="A48" s="194">
        <v>30</v>
      </c>
      <c r="B48" s="198" t="s">
        <v>203</v>
      </c>
      <c r="C48" s="196">
        <v>4865077</v>
      </c>
      <c r="D48" s="200" t="s">
        <v>13</v>
      </c>
      <c r="E48" s="316" t="s">
        <v>363</v>
      </c>
      <c r="F48" s="201">
        <v>100</v>
      </c>
      <c r="G48" s="133"/>
      <c r="H48" s="81"/>
      <c r="I48" s="626">
        <f>G48-H48</f>
        <v>0</v>
      </c>
      <c r="J48" s="626">
        <f t="shared" si="1"/>
        <v>0</v>
      </c>
      <c r="K48" s="626">
        <f t="shared" si="2"/>
        <v>0</v>
      </c>
      <c r="L48" s="542"/>
      <c r="M48" s="81"/>
      <c r="N48" s="626">
        <f>L48-M48</f>
        <v>0</v>
      </c>
      <c r="O48" s="626">
        <f t="shared" si="4"/>
        <v>0</v>
      </c>
      <c r="P48" s="626">
        <f t="shared" si="5"/>
        <v>0</v>
      </c>
      <c r="Q48" s="184"/>
    </row>
    <row r="49" spans="1:17" ht="18" customHeight="1">
      <c r="A49" s="194"/>
      <c r="B49" s="202" t="s">
        <v>176</v>
      </c>
      <c r="C49" s="196"/>
      <c r="D49" s="200"/>
      <c r="E49" s="316"/>
      <c r="F49" s="201"/>
      <c r="G49" s="133"/>
      <c r="H49" s="81"/>
      <c r="I49" s="626"/>
      <c r="J49" s="626"/>
      <c r="K49" s="626"/>
      <c r="L49" s="224"/>
      <c r="M49" s="81"/>
      <c r="N49" s="626"/>
      <c r="O49" s="626"/>
      <c r="P49" s="626"/>
      <c r="Q49" s="184"/>
    </row>
    <row r="50" spans="1:17" ht="18" customHeight="1">
      <c r="A50" s="194">
        <v>31</v>
      </c>
      <c r="B50" s="195" t="s">
        <v>194</v>
      </c>
      <c r="C50" s="196">
        <v>4865093</v>
      </c>
      <c r="D50" s="200" t="s">
        <v>13</v>
      </c>
      <c r="E50" s="316" t="s">
        <v>363</v>
      </c>
      <c r="F50" s="201">
        <v>100</v>
      </c>
      <c r="G50" s="448">
        <v>29081</v>
      </c>
      <c r="H50" s="449">
        <v>26241</v>
      </c>
      <c r="I50" s="626">
        <f>G50-H50</f>
        <v>2840</v>
      </c>
      <c r="J50" s="626">
        <f t="shared" si="1"/>
        <v>284000</v>
      </c>
      <c r="K50" s="626">
        <f t="shared" si="2"/>
        <v>0.284</v>
      </c>
      <c r="L50" s="448">
        <v>51155</v>
      </c>
      <c r="M50" s="449">
        <v>51164</v>
      </c>
      <c r="N50" s="626">
        <f>L50-M50</f>
        <v>-9</v>
      </c>
      <c r="O50" s="626">
        <f t="shared" si="4"/>
        <v>-900</v>
      </c>
      <c r="P50" s="626">
        <f t="shared" si="5"/>
        <v>-0.0009</v>
      </c>
      <c r="Q50" s="184"/>
    </row>
    <row r="51" spans="1:17" ht="19.5" customHeight="1">
      <c r="A51" s="194">
        <v>32</v>
      </c>
      <c r="B51" s="198" t="s">
        <v>195</v>
      </c>
      <c r="C51" s="196">
        <v>4865094</v>
      </c>
      <c r="D51" s="200" t="s">
        <v>13</v>
      </c>
      <c r="E51" s="316" t="s">
        <v>363</v>
      </c>
      <c r="F51" s="201">
        <v>100</v>
      </c>
      <c r="G51" s="448">
        <v>24419</v>
      </c>
      <c r="H51" s="449">
        <v>22410</v>
      </c>
      <c r="I51" s="626">
        <f>G51-H51</f>
        <v>2009</v>
      </c>
      <c r="J51" s="626">
        <f t="shared" si="1"/>
        <v>200900</v>
      </c>
      <c r="K51" s="626">
        <f t="shared" si="2"/>
        <v>0.2009</v>
      </c>
      <c r="L51" s="448">
        <v>52617</v>
      </c>
      <c r="M51" s="449">
        <v>52576</v>
      </c>
      <c r="N51" s="626">
        <f>L51-M51</f>
        <v>41</v>
      </c>
      <c r="O51" s="626">
        <f t="shared" si="4"/>
        <v>4100</v>
      </c>
      <c r="P51" s="626">
        <f t="shared" si="5"/>
        <v>0.0041</v>
      </c>
      <c r="Q51" s="184"/>
    </row>
    <row r="52" spans="1:17" ht="25.5">
      <c r="A52" s="194">
        <v>33</v>
      </c>
      <c r="B52" s="204" t="s">
        <v>223</v>
      </c>
      <c r="C52" s="196">
        <v>4865144</v>
      </c>
      <c r="D52" s="200" t="s">
        <v>13</v>
      </c>
      <c r="E52" s="316" t="s">
        <v>363</v>
      </c>
      <c r="F52" s="201">
        <v>200</v>
      </c>
      <c r="G52" s="704">
        <v>64664</v>
      </c>
      <c r="H52" s="705">
        <v>64135</v>
      </c>
      <c r="I52" s="638">
        <f>G52-H52</f>
        <v>529</v>
      </c>
      <c r="J52" s="638">
        <f t="shared" si="1"/>
        <v>105800</v>
      </c>
      <c r="K52" s="638">
        <f t="shared" si="2"/>
        <v>0.1058</v>
      </c>
      <c r="L52" s="704">
        <v>103509</v>
      </c>
      <c r="M52" s="705">
        <v>103509</v>
      </c>
      <c r="N52" s="638">
        <f>L52-M52</f>
        <v>0</v>
      </c>
      <c r="O52" s="638">
        <f t="shared" si="4"/>
        <v>0</v>
      </c>
      <c r="P52" s="638">
        <f t="shared" si="5"/>
        <v>0</v>
      </c>
      <c r="Q52" s="706"/>
    </row>
    <row r="53" spans="1:17" ht="19.5" customHeight="1">
      <c r="A53" s="194"/>
      <c r="B53" s="202" t="s">
        <v>186</v>
      </c>
      <c r="C53" s="196"/>
      <c r="D53" s="200"/>
      <c r="E53" s="197"/>
      <c r="F53" s="201"/>
      <c r="G53" s="448"/>
      <c r="H53" s="449"/>
      <c r="I53" s="626"/>
      <c r="J53" s="626"/>
      <c r="K53" s="626"/>
      <c r="L53" s="224"/>
      <c r="M53" s="81"/>
      <c r="N53" s="626"/>
      <c r="O53" s="626"/>
      <c r="P53" s="626"/>
      <c r="Q53" s="184"/>
    </row>
    <row r="54" spans="1:17" ht="18">
      <c r="A54" s="194">
        <v>34</v>
      </c>
      <c r="B54" s="195" t="s">
        <v>187</v>
      </c>
      <c r="C54" s="196">
        <v>4865143</v>
      </c>
      <c r="D54" s="200" t="s">
        <v>13</v>
      </c>
      <c r="E54" s="197" t="s">
        <v>14</v>
      </c>
      <c r="F54" s="201">
        <v>100</v>
      </c>
      <c r="G54" s="448">
        <v>999619</v>
      </c>
      <c r="H54" s="449">
        <v>996702</v>
      </c>
      <c r="I54" s="626">
        <f>G54-H54</f>
        <v>2917</v>
      </c>
      <c r="J54" s="626">
        <f t="shared" si="1"/>
        <v>291700</v>
      </c>
      <c r="K54" s="626">
        <f t="shared" si="2"/>
        <v>0.2917</v>
      </c>
      <c r="L54" s="448">
        <v>857897</v>
      </c>
      <c r="M54" s="449">
        <v>857886</v>
      </c>
      <c r="N54" s="626">
        <f>L54-M54</f>
        <v>11</v>
      </c>
      <c r="O54" s="626">
        <f t="shared" si="4"/>
        <v>1100</v>
      </c>
      <c r="P54" s="626">
        <f t="shared" si="5"/>
        <v>0.0011</v>
      </c>
      <c r="Q54" s="590"/>
    </row>
    <row r="55" spans="1:23" ht="18" customHeight="1" thickBot="1">
      <c r="A55" s="205"/>
      <c r="B55" s="206"/>
      <c r="C55" s="207"/>
      <c r="D55" s="208"/>
      <c r="E55" s="209"/>
      <c r="F55" s="210"/>
      <c r="G55" s="211"/>
      <c r="H55" s="212"/>
      <c r="I55" s="213"/>
      <c r="J55" s="213"/>
      <c r="K55" s="213"/>
      <c r="L55" s="214"/>
      <c r="M55" s="212"/>
      <c r="N55" s="213"/>
      <c r="O55" s="213"/>
      <c r="P55" s="213"/>
      <c r="Q55" s="218"/>
      <c r="R55" s="95"/>
      <c r="S55" s="95"/>
      <c r="T55" s="95"/>
      <c r="U55" s="95"/>
      <c r="V55" s="95"/>
      <c r="W55" s="95"/>
    </row>
    <row r="56" spans="1:23" ht="15.75" customHeight="1" thickTop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  <c r="R56" s="95"/>
      <c r="S56" s="95"/>
      <c r="T56" s="95"/>
      <c r="U56" s="95"/>
      <c r="V56" s="95"/>
      <c r="W56" s="95"/>
    </row>
    <row r="57" spans="1:23" ht="24" thickBot="1">
      <c r="A57" s="537" t="s">
        <v>384</v>
      </c>
      <c r="G57" s="21"/>
      <c r="H57" s="21"/>
      <c r="I57" s="58" t="s">
        <v>8</v>
      </c>
      <c r="J57" s="21"/>
      <c r="K57" s="21"/>
      <c r="L57" s="21"/>
      <c r="M57" s="21"/>
      <c r="N57" s="58" t="s">
        <v>7</v>
      </c>
      <c r="O57" s="21"/>
      <c r="P57" s="21"/>
      <c r="R57" s="95"/>
      <c r="S57" s="95"/>
      <c r="T57" s="95"/>
      <c r="U57" s="95"/>
      <c r="V57" s="95"/>
      <c r="W57" s="95"/>
    </row>
    <row r="58" spans="1:23" ht="39.75" thickBot="1" thickTop="1">
      <c r="A58" s="43" t="s">
        <v>9</v>
      </c>
      <c r="B58" s="40" t="s">
        <v>10</v>
      </c>
      <c r="C58" s="41" t="s">
        <v>1</v>
      </c>
      <c r="D58" s="41" t="s">
        <v>2</v>
      </c>
      <c r="E58" s="41" t="s">
        <v>3</v>
      </c>
      <c r="F58" s="41" t="s">
        <v>11</v>
      </c>
      <c r="G58" s="43" t="str">
        <f>G5</f>
        <v>FINAL READING 01/03/12</v>
      </c>
      <c r="H58" s="41" t="str">
        <f>H5</f>
        <v>INTIAL READING 01/02/12</v>
      </c>
      <c r="I58" s="41" t="s">
        <v>4</v>
      </c>
      <c r="J58" s="41" t="s">
        <v>5</v>
      </c>
      <c r="K58" s="41" t="s">
        <v>6</v>
      </c>
      <c r="L58" s="43" t="str">
        <f>G58</f>
        <v>FINAL READING 01/03/12</v>
      </c>
      <c r="M58" s="41" t="str">
        <f>H58</f>
        <v>INTIAL READING 01/02/12</v>
      </c>
      <c r="N58" s="41" t="s">
        <v>4</v>
      </c>
      <c r="O58" s="41" t="s">
        <v>5</v>
      </c>
      <c r="P58" s="41" t="s">
        <v>6</v>
      </c>
      <c r="Q58" s="219" t="s">
        <v>326</v>
      </c>
      <c r="R58" s="95"/>
      <c r="S58" s="95"/>
      <c r="T58" s="95"/>
      <c r="U58" s="95"/>
      <c r="V58" s="95"/>
      <c r="W58" s="95"/>
    </row>
    <row r="59" spans="1:23" ht="15.75" customHeight="1" thickTop="1">
      <c r="A59" s="558"/>
      <c r="B59" s="559"/>
      <c r="C59" s="559"/>
      <c r="D59" s="559"/>
      <c r="E59" s="559"/>
      <c r="F59" s="562"/>
      <c r="G59" s="559"/>
      <c r="H59" s="559"/>
      <c r="I59" s="559"/>
      <c r="J59" s="559"/>
      <c r="K59" s="562"/>
      <c r="L59" s="559"/>
      <c r="M59" s="559"/>
      <c r="N59" s="559"/>
      <c r="O59" s="559"/>
      <c r="P59" s="559"/>
      <c r="Q59" s="565"/>
      <c r="R59" s="95"/>
      <c r="S59" s="95"/>
      <c r="T59" s="95"/>
      <c r="U59" s="95"/>
      <c r="V59" s="95"/>
      <c r="W59" s="95"/>
    </row>
    <row r="60" spans="1:23" ht="15.75" customHeight="1">
      <c r="A60" s="560"/>
      <c r="B60" s="404" t="s">
        <v>380</v>
      </c>
      <c r="C60" s="442"/>
      <c r="D60" s="470"/>
      <c r="E60" s="431"/>
      <c r="F60" s="201"/>
      <c r="G60" s="561"/>
      <c r="H60" s="561"/>
      <c r="I60" s="561"/>
      <c r="J60" s="561"/>
      <c r="K60" s="561"/>
      <c r="L60" s="560"/>
      <c r="M60" s="561"/>
      <c r="N60" s="561"/>
      <c r="O60" s="561"/>
      <c r="P60" s="561"/>
      <c r="Q60" s="566"/>
      <c r="R60" s="95"/>
      <c r="S60" s="95"/>
      <c r="T60" s="95"/>
      <c r="U60" s="95"/>
      <c r="V60" s="95"/>
      <c r="W60" s="95"/>
    </row>
    <row r="61" spans="1:23" ht="15.75" customHeight="1">
      <c r="A61" s="564">
        <v>1</v>
      </c>
      <c r="B61" s="195" t="s">
        <v>381</v>
      </c>
      <c r="C61" s="196">
        <v>4902586</v>
      </c>
      <c r="D61" s="470" t="s">
        <v>13</v>
      </c>
      <c r="E61" s="431" t="s">
        <v>363</v>
      </c>
      <c r="F61" s="201">
        <v>-100</v>
      </c>
      <c r="G61" s="448">
        <v>1312</v>
      </c>
      <c r="H61" s="449">
        <v>923</v>
      </c>
      <c r="I61" s="626">
        <f>G61-H61</f>
        <v>389</v>
      </c>
      <c r="J61" s="626">
        <f>$F61*I61</f>
        <v>-38900</v>
      </c>
      <c r="K61" s="626">
        <f>J61/1000000</f>
        <v>-0.0389</v>
      </c>
      <c r="L61" s="448">
        <v>5349</v>
      </c>
      <c r="M61" s="449">
        <v>5349</v>
      </c>
      <c r="N61" s="626">
        <f>L61-M61</f>
        <v>0</v>
      </c>
      <c r="O61" s="626">
        <f>$F61*N61</f>
        <v>0</v>
      </c>
      <c r="P61" s="626">
        <f>O61/1000000</f>
        <v>0</v>
      </c>
      <c r="Q61" s="566"/>
      <c r="R61" s="95"/>
      <c r="S61" s="95"/>
      <c r="T61" s="95"/>
      <c r="U61" s="95"/>
      <c r="V61" s="95"/>
      <c r="W61" s="95"/>
    </row>
    <row r="62" spans="1:23" ht="15.75" customHeight="1">
      <c r="A62" s="564">
        <v>2</v>
      </c>
      <c r="B62" s="195" t="s">
        <v>382</v>
      </c>
      <c r="C62" s="196">
        <v>4902587</v>
      </c>
      <c r="D62" s="470" t="s">
        <v>13</v>
      </c>
      <c r="E62" s="431" t="s">
        <v>363</v>
      </c>
      <c r="F62" s="201">
        <v>-100</v>
      </c>
      <c r="G62" s="448">
        <v>6740</v>
      </c>
      <c r="H62" s="449">
        <v>5650</v>
      </c>
      <c r="I62" s="626">
        <f>G62-H62</f>
        <v>1090</v>
      </c>
      <c r="J62" s="626">
        <f>$F62*I62</f>
        <v>-109000</v>
      </c>
      <c r="K62" s="626">
        <f>J62/1000000</f>
        <v>-0.109</v>
      </c>
      <c r="L62" s="448">
        <v>12620</v>
      </c>
      <c r="M62" s="449">
        <v>12620</v>
      </c>
      <c r="N62" s="626">
        <f>L62-M62</f>
        <v>0</v>
      </c>
      <c r="O62" s="626">
        <f>$F62*N62</f>
        <v>0</v>
      </c>
      <c r="P62" s="626">
        <f>O62/1000000</f>
        <v>0</v>
      </c>
      <c r="Q62" s="566"/>
      <c r="R62" s="95"/>
      <c r="S62" s="95"/>
      <c r="T62" s="95"/>
      <c r="U62" s="95"/>
      <c r="V62" s="95"/>
      <c r="W62" s="95"/>
    </row>
    <row r="63" spans="1:23" ht="15.75" customHeight="1" thickBot="1">
      <c r="A63" s="214"/>
      <c r="B63" s="212"/>
      <c r="C63" s="212"/>
      <c r="D63" s="212"/>
      <c r="E63" s="212"/>
      <c r="F63" s="563"/>
      <c r="G63" s="212"/>
      <c r="H63" s="212"/>
      <c r="I63" s="212"/>
      <c r="J63" s="212"/>
      <c r="K63" s="563"/>
      <c r="L63" s="212"/>
      <c r="M63" s="212"/>
      <c r="N63" s="212"/>
      <c r="O63" s="212"/>
      <c r="P63" s="212"/>
      <c r="Q63" s="218"/>
      <c r="R63" s="95"/>
      <c r="S63" s="95"/>
      <c r="T63" s="95"/>
      <c r="U63" s="95"/>
      <c r="V63" s="95"/>
      <c r="W63" s="95"/>
    </row>
    <row r="64" spans="1:23" ht="15.75" customHeight="1" thickTop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95"/>
      <c r="W64" s="95"/>
    </row>
    <row r="65" spans="1:23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95"/>
      <c r="W65" s="95"/>
    </row>
    <row r="66" spans="1:16" ht="25.5" customHeight="1">
      <c r="A66" s="217" t="s">
        <v>355</v>
      </c>
      <c r="B66" s="92"/>
      <c r="C66" s="93"/>
      <c r="D66" s="92"/>
      <c r="E66" s="92"/>
      <c r="F66" s="92"/>
      <c r="G66" s="92"/>
      <c r="H66" s="92"/>
      <c r="I66" s="92"/>
      <c r="J66" s="92"/>
      <c r="K66" s="694">
        <f>SUM(K9:K55)+SUM(K61:K63)-K31</f>
        <v>9.597300000000002</v>
      </c>
      <c r="L66" s="695"/>
      <c r="M66" s="695"/>
      <c r="N66" s="695"/>
      <c r="O66" s="695"/>
      <c r="P66" s="694">
        <f>SUM(P9:P55)+SUM(P61:P63)-P31</f>
        <v>1.3546</v>
      </c>
    </row>
    <row r="67" spans="1:16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9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 hidden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23.25" customHeight="1" thickBot="1">
      <c r="A70" s="92"/>
      <c r="B70" s="92"/>
      <c r="C70" s="302"/>
      <c r="D70" s="92"/>
      <c r="E70" s="92"/>
      <c r="F70" s="92"/>
      <c r="G70" s="92"/>
      <c r="H70" s="92"/>
      <c r="I70" s="92"/>
      <c r="J70" s="304"/>
      <c r="K70" s="321" t="s">
        <v>356</v>
      </c>
      <c r="L70" s="92"/>
      <c r="M70" s="92"/>
      <c r="N70" s="92"/>
      <c r="O70" s="92"/>
      <c r="P70" s="321" t="s">
        <v>357</v>
      </c>
    </row>
    <row r="71" spans="1:17" ht="20.25">
      <c r="A71" s="299"/>
      <c r="B71" s="300"/>
      <c r="C71" s="217"/>
      <c r="D71" s="59"/>
      <c r="E71" s="59"/>
      <c r="F71" s="59"/>
      <c r="G71" s="59"/>
      <c r="H71" s="59"/>
      <c r="I71" s="59"/>
      <c r="J71" s="301"/>
      <c r="K71" s="300"/>
      <c r="L71" s="300"/>
      <c r="M71" s="300"/>
      <c r="N71" s="300"/>
      <c r="O71" s="300"/>
      <c r="P71" s="300"/>
      <c r="Q71" s="60"/>
    </row>
    <row r="72" spans="1:17" ht="20.25">
      <c r="A72" s="303"/>
      <c r="B72" s="217" t="s">
        <v>353</v>
      </c>
      <c r="C72" s="217"/>
      <c r="D72" s="294"/>
      <c r="E72" s="294"/>
      <c r="F72" s="294"/>
      <c r="G72" s="294"/>
      <c r="H72" s="294"/>
      <c r="I72" s="294"/>
      <c r="J72" s="294"/>
      <c r="K72" s="696">
        <f>K66</f>
        <v>9.597300000000002</v>
      </c>
      <c r="L72" s="697"/>
      <c r="M72" s="697"/>
      <c r="N72" s="697"/>
      <c r="O72" s="697"/>
      <c r="P72" s="696">
        <f>P66</f>
        <v>1.3546</v>
      </c>
      <c r="Q72" s="61"/>
    </row>
    <row r="73" spans="1:17" ht="20.25">
      <c r="A73" s="303"/>
      <c r="B73" s="217"/>
      <c r="C73" s="217"/>
      <c r="D73" s="294"/>
      <c r="E73" s="294"/>
      <c r="F73" s="294"/>
      <c r="G73" s="294"/>
      <c r="H73" s="294"/>
      <c r="I73" s="296"/>
      <c r="J73" s="134"/>
      <c r="K73" s="80"/>
      <c r="L73" s="80"/>
      <c r="M73" s="80"/>
      <c r="N73" s="80"/>
      <c r="O73" s="80"/>
      <c r="P73" s="80"/>
      <c r="Q73" s="61"/>
    </row>
    <row r="74" spans="1:17" ht="20.25">
      <c r="A74" s="303"/>
      <c r="B74" s="217" t="s">
        <v>346</v>
      </c>
      <c r="C74" s="217"/>
      <c r="D74" s="294"/>
      <c r="E74" s="294"/>
      <c r="F74" s="294"/>
      <c r="G74" s="294"/>
      <c r="H74" s="294"/>
      <c r="I74" s="294"/>
      <c r="J74" s="294"/>
      <c r="K74" s="696">
        <f>-'STEPPED UP GENCO'!K48</f>
        <v>-0.012415224830214726</v>
      </c>
      <c r="L74" s="696"/>
      <c r="M74" s="696"/>
      <c r="N74" s="696"/>
      <c r="O74" s="696"/>
      <c r="P74" s="696">
        <f>-'STEPPED UP GENCO'!P48</f>
        <v>0.2998783485070241</v>
      </c>
      <c r="Q74" s="61"/>
    </row>
    <row r="75" spans="1:17" ht="20.25">
      <c r="A75" s="303"/>
      <c r="B75" s="217"/>
      <c r="C75" s="217"/>
      <c r="D75" s="297"/>
      <c r="E75" s="297"/>
      <c r="F75" s="297"/>
      <c r="G75" s="297"/>
      <c r="H75" s="297"/>
      <c r="I75" s="298"/>
      <c r="J75" s="293"/>
      <c r="K75" s="21"/>
      <c r="L75" s="21"/>
      <c r="M75" s="21"/>
      <c r="N75" s="21"/>
      <c r="O75" s="21"/>
      <c r="P75" s="21"/>
      <c r="Q75" s="61"/>
    </row>
    <row r="76" spans="1:17" ht="20.25">
      <c r="A76" s="303"/>
      <c r="B76" s="217" t="s">
        <v>354</v>
      </c>
      <c r="C76" s="217"/>
      <c r="D76" s="21"/>
      <c r="E76" s="21"/>
      <c r="F76" s="21"/>
      <c r="G76" s="21"/>
      <c r="H76" s="21"/>
      <c r="I76" s="21"/>
      <c r="J76" s="21"/>
      <c r="K76" s="306">
        <f>SUM(K72:K75)</f>
        <v>9.584884775169789</v>
      </c>
      <c r="L76" s="21"/>
      <c r="M76" s="21"/>
      <c r="N76" s="21"/>
      <c r="O76" s="21"/>
      <c r="P76" s="515">
        <f>SUM(P72:P75)</f>
        <v>1.6544783485070242</v>
      </c>
      <c r="Q76" s="61"/>
    </row>
    <row r="77" spans="1:17" ht="20.25">
      <c r="A77" s="281"/>
      <c r="B77" s="21"/>
      <c r="C77" s="21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61"/>
    </row>
    <row r="78" spans="1:17" ht="13.5" thickBot="1">
      <c r="A78" s="28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C16">
      <selection activeCell="M31" sqref="M3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FEBRUARY-2012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01/03/12</v>
      </c>
      <c r="H5" s="41" t="str">
        <f>NDPL!H5</f>
        <v>INTIAL READING 01/02/12</v>
      </c>
      <c r="I5" s="41" t="s">
        <v>4</v>
      </c>
      <c r="J5" s="41" t="s">
        <v>5</v>
      </c>
      <c r="K5" s="41" t="s">
        <v>6</v>
      </c>
      <c r="L5" s="43" t="str">
        <f>NDPL!G5</f>
        <v>FINAL READING 01/03/12</v>
      </c>
      <c r="M5" s="41" t="str">
        <f>NDPL!H5</f>
        <v>INTIAL READING 01/02/12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13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0"/>
      <c r="L7" s="594"/>
      <c r="M7" s="541"/>
      <c r="N7" s="74"/>
      <c r="O7" s="74"/>
      <c r="P7" s="681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1"/>
      <c r="L8" s="224"/>
      <c r="M8" s="81"/>
      <c r="N8" s="81"/>
      <c r="O8" s="81"/>
      <c r="P8" s="682"/>
      <c r="Q8" s="184"/>
    </row>
    <row r="9" spans="1:17" ht="24" customHeight="1">
      <c r="A9" s="612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1"/>
      <c r="L9" s="224"/>
      <c r="M9" s="81"/>
      <c r="N9" s="81"/>
      <c r="O9" s="81"/>
      <c r="P9" s="682"/>
      <c r="Q9" s="184"/>
    </row>
    <row r="10" spans="1:17" ht="24" customHeight="1">
      <c r="A10" s="330">
        <v>1</v>
      </c>
      <c r="B10" s="333" t="s">
        <v>250</v>
      </c>
      <c r="C10" s="601">
        <v>4864848</v>
      </c>
      <c r="D10" s="335" t="s">
        <v>13</v>
      </c>
      <c r="E10" s="334" t="s">
        <v>363</v>
      </c>
      <c r="F10" s="335">
        <v>1000</v>
      </c>
      <c r="G10" s="642">
        <v>630</v>
      </c>
      <c r="H10" s="643">
        <v>605</v>
      </c>
      <c r="I10" s="607">
        <f>G10-H10</f>
        <v>25</v>
      </c>
      <c r="J10" s="607">
        <f aca="true" t="shared" si="0" ref="J10:J33">$F10*I10</f>
        <v>25000</v>
      </c>
      <c r="K10" s="672">
        <f aca="true" t="shared" si="1" ref="K10:K33">J10/1000000</f>
        <v>0.025</v>
      </c>
      <c r="L10" s="642">
        <v>14174</v>
      </c>
      <c r="M10" s="643">
        <v>14107</v>
      </c>
      <c r="N10" s="607">
        <f>L10-M10</f>
        <v>67</v>
      </c>
      <c r="O10" s="607">
        <f aca="true" t="shared" si="2" ref="O10:O33">$F10*N10</f>
        <v>67000</v>
      </c>
      <c r="P10" s="683">
        <f aca="true" t="shared" si="3" ref="P10:P33">O10/1000000</f>
        <v>0.067</v>
      </c>
      <c r="Q10" s="184"/>
    </row>
    <row r="11" spans="1:17" ht="24" customHeight="1">
      <c r="A11" s="330">
        <v>2</v>
      </c>
      <c r="B11" s="333" t="s">
        <v>251</v>
      </c>
      <c r="C11" s="601">
        <v>4864849</v>
      </c>
      <c r="D11" s="335" t="s">
        <v>13</v>
      </c>
      <c r="E11" s="334" t="s">
        <v>363</v>
      </c>
      <c r="F11" s="335">
        <v>1000</v>
      </c>
      <c r="G11" s="642">
        <v>443</v>
      </c>
      <c r="H11" s="643">
        <v>427</v>
      </c>
      <c r="I11" s="607">
        <f>G11-H11</f>
        <v>16</v>
      </c>
      <c r="J11" s="607">
        <f t="shared" si="0"/>
        <v>16000</v>
      </c>
      <c r="K11" s="672">
        <f t="shared" si="1"/>
        <v>0.016</v>
      </c>
      <c r="L11" s="642">
        <v>18560</v>
      </c>
      <c r="M11" s="643">
        <v>18507</v>
      </c>
      <c r="N11" s="607">
        <f>L11-M11</f>
        <v>53</v>
      </c>
      <c r="O11" s="607">
        <f t="shared" si="2"/>
        <v>53000</v>
      </c>
      <c r="P11" s="683">
        <f t="shared" si="3"/>
        <v>0.053</v>
      </c>
      <c r="Q11" s="184"/>
    </row>
    <row r="12" spans="1:17" ht="24" customHeight="1">
      <c r="A12" s="330">
        <v>3</v>
      </c>
      <c r="B12" s="333" t="s">
        <v>232</v>
      </c>
      <c r="C12" s="601">
        <v>4864846</v>
      </c>
      <c r="D12" s="335" t="s">
        <v>13</v>
      </c>
      <c r="E12" s="334" t="s">
        <v>363</v>
      </c>
      <c r="F12" s="335">
        <v>1000</v>
      </c>
      <c r="G12" s="642">
        <v>803</v>
      </c>
      <c r="H12" s="643">
        <v>779</v>
      </c>
      <c r="I12" s="607">
        <f>G12-H12</f>
        <v>24</v>
      </c>
      <c r="J12" s="607">
        <f t="shared" si="0"/>
        <v>24000</v>
      </c>
      <c r="K12" s="672">
        <f t="shared" si="1"/>
        <v>0.024</v>
      </c>
      <c r="L12" s="642">
        <v>26402</v>
      </c>
      <c r="M12" s="643">
        <v>26377</v>
      </c>
      <c r="N12" s="607">
        <f>L12-M12</f>
        <v>25</v>
      </c>
      <c r="O12" s="607">
        <f t="shared" si="2"/>
        <v>25000</v>
      </c>
      <c r="P12" s="683">
        <f t="shared" si="3"/>
        <v>0.025</v>
      </c>
      <c r="Q12" s="184"/>
    </row>
    <row r="13" spans="1:17" ht="24" customHeight="1">
      <c r="A13" s="330">
        <v>4</v>
      </c>
      <c r="B13" s="333" t="s">
        <v>233</v>
      </c>
      <c r="C13" s="601">
        <v>4864847</v>
      </c>
      <c r="D13" s="335" t="s">
        <v>13</v>
      </c>
      <c r="E13" s="334" t="s">
        <v>363</v>
      </c>
      <c r="F13" s="335">
        <v>1000</v>
      </c>
      <c r="G13" s="642">
        <v>463</v>
      </c>
      <c r="H13" s="643">
        <v>444</v>
      </c>
      <c r="I13" s="607">
        <f>G13-H13</f>
        <v>19</v>
      </c>
      <c r="J13" s="607">
        <f t="shared" si="0"/>
        <v>19000</v>
      </c>
      <c r="K13" s="672">
        <f t="shared" si="1"/>
        <v>0.019</v>
      </c>
      <c r="L13" s="642">
        <v>13599</v>
      </c>
      <c r="M13" s="643">
        <v>13573</v>
      </c>
      <c r="N13" s="607">
        <f>L13-M13</f>
        <v>26</v>
      </c>
      <c r="O13" s="607">
        <f t="shared" si="2"/>
        <v>26000</v>
      </c>
      <c r="P13" s="683">
        <f t="shared" si="3"/>
        <v>0.026</v>
      </c>
      <c r="Q13" s="184"/>
    </row>
    <row r="14" spans="1:17" ht="24" customHeight="1">
      <c r="A14" s="330">
        <v>5</v>
      </c>
      <c r="B14" s="333" t="s">
        <v>234</v>
      </c>
      <c r="C14" s="601">
        <v>4864850</v>
      </c>
      <c r="D14" s="335" t="s">
        <v>13</v>
      </c>
      <c r="E14" s="334" t="s">
        <v>363</v>
      </c>
      <c r="F14" s="335">
        <v>1000</v>
      </c>
      <c r="G14" s="642">
        <v>1939</v>
      </c>
      <c r="H14" s="643">
        <v>1739</v>
      </c>
      <c r="I14" s="607">
        <f>G14-H14</f>
        <v>200</v>
      </c>
      <c r="J14" s="607">
        <f t="shared" si="0"/>
        <v>200000</v>
      </c>
      <c r="K14" s="672">
        <f t="shared" si="1"/>
        <v>0.2</v>
      </c>
      <c r="L14" s="642">
        <v>6756</v>
      </c>
      <c r="M14" s="643">
        <v>6750</v>
      </c>
      <c r="N14" s="607">
        <f>L14-M14</f>
        <v>6</v>
      </c>
      <c r="O14" s="607">
        <f t="shared" si="2"/>
        <v>6000</v>
      </c>
      <c r="P14" s="683">
        <f t="shared" si="3"/>
        <v>0.006</v>
      </c>
      <c r="Q14" s="184"/>
    </row>
    <row r="15" spans="1:17" ht="24" customHeight="1">
      <c r="A15" s="610" t="s">
        <v>235</v>
      </c>
      <c r="B15" s="336"/>
      <c r="C15" s="602"/>
      <c r="D15" s="337"/>
      <c r="E15" s="336"/>
      <c r="F15" s="337"/>
      <c r="G15" s="608"/>
      <c r="H15" s="607"/>
      <c r="I15" s="607"/>
      <c r="J15" s="607"/>
      <c r="K15" s="672"/>
      <c r="L15" s="608"/>
      <c r="M15" s="607"/>
      <c r="N15" s="607"/>
      <c r="O15" s="607"/>
      <c r="P15" s="683"/>
      <c r="Q15" s="184"/>
    </row>
    <row r="16" spans="1:17" ht="24" customHeight="1">
      <c r="A16" s="611">
        <v>6</v>
      </c>
      <c r="B16" s="336" t="s">
        <v>252</v>
      </c>
      <c r="C16" s="602">
        <v>4864804</v>
      </c>
      <c r="D16" s="337" t="s">
        <v>13</v>
      </c>
      <c r="E16" s="334" t="s">
        <v>363</v>
      </c>
      <c r="F16" s="337">
        <v>100</v>
      </c>
      <c r="G16" s="642">
        <v>999645</v>
      </c>
      <c r="H16" s="643">
        <v>999903</v>
      </c>
      <c r="I16" s="607">
        <f>G16-H16</f>
        <v>-258</v>
      </c>
      <c r="J16" s="607">
        <f t="shared" si="0"/>
        <v>-25800</v>
      </c>
      <c r="K16" s="672">
        <f t="shared" si="1"/>
        <v>-0.0258</v>
      </c>
      <c r="L16" s="642">
        <v>999973</v>
      </c>
      <c r="M16" s="643">
        <v>999973</v>
      </c>
      <c r="N16" s="607">
        <f>L16-M16</f>
        <v>0</v>
      </c>
      <c r="O16" s="607">
        <f t="shared" si="2"/>
        <v>0</v>
      </c>
      <c r="P16" s="683">
        <f t="shared" si="3"/>
        <v>0</v>
      </c>
      <c r="Q16" s="184"/>
    </row>
    <row r="17" spans="1:17" ht="24" customHeight="1">
      <c r="A17" s="611">
        <v>7</v>
      </c>
      <c r="B17" s="336" t="s">
        <v>251</v>
      </c>
      <c r="C17" s="602">
        <v>4865163</v>
      </c>
      <c r="D17" s="337" t="s">
        <v>13</v>
      </c>
      <c r="E17" s="334" t="s">
        <v>363</v>
      </c>
      <c r="F17" s="337">
        <v>100</v>
      </c>
      <c r="G17" s="642">
        <v>999588</v>
      </c>
      <c r="H17" s="643">
        <v>999906</v>
      </c>
      <c r="I17" s="607">
        <f>G17-H17</f>
        <v>-318</v>
      </c>
      <c r="J17" s="607">
        <f t="shared" si="0"/>
        <v>-31800</v>
      </c>
      <c r="K17" s="672">
        <f t="shared" si="1"/>
        <v>-0.0318</v>
      </c>
      <c r="L17" s="642">
        <v>999997</v>
      </c>
      <c r="M17" s="643">
        <v>999997</v>
      </c>
      <c r="N17" s="607">
        <f>L17-M17</f>
        <v>0</v>
      </c>
      <c r="O17" s="607">
        <f t="shared" si="2"/>
        <v>0</v>
      </c>
      <c r="P17" s="683">
        <f t="shared" si="3"/>
        <v>0</v>
      </c>
      <c r="Q17" s="184"/>
    </row>
    <row r="18" spans="1:17" ht="24" customHeight="1">
      <c r="A18" s="338"/>
      <c r="B18" s="336"/>
      <c r="C18" s="602"/>
      <c r="D18" s="337"/>
      <c r="E18" s="110"/>
      <c r="F18" s="337"/>
      <c r="G18" s="224"/>
      <c r="H18" s="81"/>
      <c r="I18" s="81"/>
      <c r="J18" s="81"/>
      <c r="K18" s="671"/>
      <c r="L18" s="224"/>
      <c r="M18" s="81"/>
      <c r="N18" s="81"/>
      <c r="O18" s="81"/>
      <c r="P18" s="682"/>
      <c r="Q18" s="184"/>
    </row>
    <row r="19" spans="1:17" ht="24" customHeight="1">
      <c r="A19" s="338"/>
      <c r="B19" s="343" t="s">
        <v>246</v>
      </c>
      <c r="C19" s="603"/>
      <c r="D19" s="337"/>
      <c r="E19" s="336"/>
      <c r="F19" s="339"/>
      <c r="G19" s="224"/>
      <c r="H19" s="81"/>
      <c r="I19" s="81"/>
      <c r="J19" s="81"/>
      <c r="K19" s="673">
        <f>SUM(K10:K17)</f>
        <v>0.22640000000000005</v>
      </c>
      <c r="L19" s="595"/>
      <c r="M19" s="328"/>
      <c r="N19" s="328"/>
      <c r="O19" s="328"/>
      <c r="P19" s="684">
        <f>SUM(P10:P17)</f>
        <v>0.177</v>
      </c>
      <c r="Q19" s="184"/>
    </row>
    <row r="20" spans="1:17" ht="24" customHeight="1">
      <c r="A20" s="338"/>
      <c r="B20" s="226"/>
      <c r="C20" s="603"/>
      <c r="D20" s="337"/>
      <c r="E20" s="336"/>
      <c r="F20" s="339"/>
      <c r="G20" s="224"/>
      <c r="H20" s="81"/>
      <c r="I20" s="81"/>
      <c r="J20" s="81"/>
      <c r="K20" s="674"/>
      <c r="L20" s="224"/>
      <c r="M20" s="81"/>
      <c r="N20" s="81"/>
      <c r="O20" s="81"/>
      <c r="P20" s="685"/>
      <c r="Q20" s="184"/>
    </row>
    <row r="21" spans="1:17" ht="24" customHeight="1">
      <c r="A21" s="610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1"/>
      <c r="L21" s="224"/>
      <c r="M21" s="81"/>
      <c r="N21" s="81"/>
      <c r="O21" s="81"/>
      <c r="P21" s="682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1"/>
      <c r="L22" s="224"/>
      <c r="M22" s="81"/>
      <c r="N22" s="81"/>
      <c r="O22" s="81"/>
      <c r="P22" s="682"/>
      <c r="Q22" s="184"/>
    </row>
    <row r="23" spans="1:17" ht="24" customHeight="1">
      <c r="A23" s="611">
        <v>8</v>
      </c>
      <c r="B23" s="110" t="s">
        <v>237</v>
      </c>
      <c r="C23" s="601">
        <v>4865065</v>
      </c>
      <c r="D23" s="365" t="s">
        <v>13</v>
      </c>
      <c r="E23" s="334" t="s">
        <v>363</v>
      </c>
      <c r="F23" s="335">
        <v>100</v>
      </c>
      <c r="G23" s="642">
        <v>3287</v>
      </c>
      <c r="H23" s="643">
        <v>3287</v>
      </c>
      <c r="I23" s="607">
        <f>G23-H23</f>
        <v>0</v>
      </c>
      <c r="J23" s="607">
        <f t="shared" si="0"/>
        <v>0</v>
      </c>
      <c r="K23" s="672">
        <f t="shared" si="1"/>
        <v>0</v>
      </c>
      <c r="L23" s="642">
        <v>32963</v>
      </c>
      <c r="M23" s="643">
        <v>32963</v>
      </c>
      <c r="N23" s="607">
        <f>L23-M23</f>
        <v>0</v>
      </c>
      <c r="O23" s="607">
        <f t="shared" si="2"/>
        <v>0</v>
      </c>
      <c r="P23" s="683">
        <f t="shared" si="3"/>
        <v>0</v>
      </c>
      <c r="Q23" s="184"/>
    </row>
    <row r="24" spans="1:17" ht="24" customHeight="1">
      <c r="A24" s="611">
        <v>9</v>
      </c>
      <c r="B24" s="227" t="s">
        <v>238</v>
      </c>
      <c r="C24" s="602">
        <v>4865066</v>
      </c>
      <c r="D24" s="339" t="s">
        <v>13</v>
      </c>
      <c r="E24" s="334" t="s">
        <v>363</v>
      </c>
      <c r="F24" s="337">
        <v>100</v>
      </c>
      <c r="G24" s="642">
        <v>27780</v>
      </c>
      <c r="H24" s="643">
        <v>26805</v>
      </c>
      <c r="I24" s="607">
        <f aca="true" t="shared" si="4" ref="I24:I29">G24-H24</f>
        <v>975</v>
      </c>
      <c r="J24" s="607">
        <f t="shared" si="0"/>
        <v>97500</v>
      </c>
      <c r="K24" s="672">
        <f t="shared" si="1"/>
        <v>0.0975</v>
      </c>
      <c r="L24" s="642">
        <v>59395</v>
      </c>
      <c r="M24" s="643">
        <v>59391</v>
      </c>
      <c r="N24" s="607">
        <f aca="true" t="shared" si="5" ref="N24:N29">L24-M24</f>
        <v>4</v>
      </c>
      <c r="O24" s="607">
        <f t="shared" si="2"/>
        <v>400</v>
      </c>
      <c r="P24" s="683">
        <f t="shared" si="3"/>
        <v>0.0004</v>
      </c>
      <c r="Q24" s="184"/>
    </row>
    <row r="25" spans="1:17" ht="24" customHeight="1">
      <c r="A25" s="611">
        <v>10</v>
      </c>
      <c r="B25" s="227" t="s">
        <v>239</v>
      </c>
      <c r="C25" s="602">
        <v>4865067</v>
      </c>
      <c r="D25" s="339" t="s">
        <v>13</v>
      </c>
      <c r="E25" s="334" t="s">
        <v>363</v>
      </c>
      <c r="F25" s="337">
        <v>100</v>
      </c>
      <c r="G25" s="642">
        <v>66427</v>
      </c>
      <c r="H25" s="643">
        <v>66034</v>
      </c>
      <c r="I25" s="607">
        <f t="shared" si="4"/>
        <v>393</v>
      </c>
      <c r="J25" s="607">
        <f t="shared" si="0"/>
        <v>39300</v>
      </c>
      <c r="K25" s="672">
        <f t="shared" si="1"/>
        <v>0.0393</v>
      </c>
      <c r="L25" s="642">
        <v>7140</v>
      </c>
      <c r="M25" s="643">
        <v>7139</v>
      </c>
      <c r="N25" s="607">
        <f t="shared" si="5"/>
        <v>1</v>
      </c>
      <c r="O25" s="607">
        <f t="shared" si="2"/>
        <v>100</v>
      </c>
      <c r="P25" s="683">
        <f t="shared" si="3"/>
        <v>0.0001</v>
      </c>
      <c r="Q25" s="184"/>
    </row>
    <row r="26" spans="1:17" ht="24" customHeight="1">
      <c r="A26" s="611">
        <v>11</v>
      </c>
      <c r="B26" s="227" t="s">
        <v>240</v>
      </c>
      <c r="C26" s="602">
        <v>4865078</v>
      </c>
      <c r="D26" s="339" t="s">
        <v>13</v>
      </c>
      <c r="E26" s="334" t="s">
        <v>363</v>
      </c>
      <c r="F26" s="337">
        <v>100</v>
      </c>
      <c r="G26" s="642">
        <v>19647</v>
      </c>
      <c r="H26" s="643">
        <v>18777</v>
      </c>
      <c r="I26" s="607">
        <f t="shared" si="4"/>
        <v>870</v>
      </c>
      <c r="J26" s="607">
        <f t="shared" si="0"/>
        <v>87000</v>
      </c>
      <c r="K26" s="672">
        <f t="shared" si="1"/>
        <v>0.087</v>
      </c>
      <c r="L26" s="642">
        <v>46245</v>
      </c>
      <c r="M26" s="643">
        <v>46162</v>
      </c>
      <c r="N26" s="607">
        <f t="shared" si="5"/>
        <v>83</v>
      </c>
      <c r="O26" s="607">
        <f t="shared" si="2"/>
        <v>8300</v>
      </c>
      <c r="P26" s="683">
        <f t="shared" si="3"/>
        <v>0.0083</v>
      </c>
      <c r="Q26" s="184"/>
    </row>
    <row r="27" spans="1:17" ht="24" customHeight="1">
      <c r="A27" s="611">
        <v>12</v>
      </c>
      <c r="B27" s="227" t="s">
        <v>240</v>
      </c>
      <c r="C27" s="604">
        <v>4865079</v>
      </c>
      <c r="D27" s="511" t="s">
        <v>13</v>
      </c>
      <c r="E27" s="334" t="s">
        <v>363</v>
      </c>
      <c r="F27" s="340">
        <v>100</v>
      </c>
      <c r="G27" s="642">
        <v>999895</v>
      </c>
      <c r="H27" s="643">
        <v>999864</v>
      </c>
      <c r="I27" s="607">
        <f t="shared" si="4"/>
        <v>31</v>
      </c>
      <c r="J27" s="607">
        <f t="shared" si="0"/>
        <v>3100</v>
      </c>
      <c r="K27" s="672">
        <f t="shared" si="1"/>
        <v>0.0031</v>
      </c>
      <c r="L27" s="642">
        <v>17623</v>
      </c>
      <c r="M27" s="643">
        <v>17445</v>
      </c>
      <c r="N27" s="607">
        <f t="shared" si="5"/>
        <v>178</v>
      </c>
      <c r="O27" s="607">
        <f t="shared" si="2"/>
        <v>17800</v>
      </c>
      <c r="P27" s="683">
        <f t="shared" si="3"/>
        <v>0.0178</v>
      </c>
      <c r="Q27" s="184"/>
    </row>
    <row r="28" spans="1:17" ht="24" customHeight="1">
      <c r="A28" s="611">
        <v>13</v>
      </c>
      <c r="B28" s="227" t="s">
        <v>241</v>
      </c>
      <c r="C28" s="602">
        <v>4865080</v>
      </c>
      <c r="D28" s="339" t="s">
        <v>13</v>
      </c>
      <c r="E28" s="334" t="s">
        <v>363</v>
      </c>
      <c r="F28" s="337">
        <v>100</v>
      </c>
      <c r="G28" s="642">
        <v>76550</v>
      </c>
      <c r="H28" s="643">
        <v>75366</v>
      </c>
      <c r="I28" s="607">
        <f t="shared" si="4"/>
        <v>1184</v>
      </c>
      <c r="J28" s="607">
        <f t="shared" si="0"/>
        <v>118400</v>
      </c>
      <c r="K28" s="672">
        <f t="shared" si="1"/>
        <v>0.1184</v>
      </c>
      <c r="L28" s="642">
        <v>39980</v>
      </c>
      <c r="M28" s="643">
        <v>39896</v>
      </c>
      <c r="N28" s="607">
        <f t="shared" si="5"/>
        <v>84</v>
      </c>
      <c r="O28" s="607">
        <f t="shared" si="2"/>
        <v>8400</v>
      </c>
      <c r="P28" s="683">
        <f t="shared" si="3"/>
        <v>0.0084</v>
      </c>
      <c r="Q28" s="184"/>
    </row>
    <row r="29" spans="1:17" ht="24" customHeight="1">
      <c r="A29" s="330">
        <v>14</v>
      </c>
      <c r="B29" s="227" t="s">
        <v>241</v>
      </c>
      <c r="C29" s="602">
        <v>4865081</v>
      </c>
      <c r="D29" s="339" t="s">
        <v>13</v>
      </c>
      <c r="E29" s="334" t="s">
        <v>363</v>
      </c>
      <c r="F29" s="337">
        <v>100</v>
      </c>
      <c r="G29" s="642">
        <v>2597</v>
      </c>
      <c r="H29" s="643">
        <v>2492</v>
      </c>
      <c r="I29" s="607">
        <f t="shared" si="4"/>
        <v>105</v>
      </c>
      <c r="J29" s="607">
        <f t="shared" si="0"/>
        <v>10500</v>
      </c>
      <c r="K29" s="672">
        <f t="shared" si="1"/>
        <v>0.0105</v>
      </c>
      <c r="L29" s="642">
        <v>3768</v>
      </c>
      <c r="M29" s="643">
        <v>3767</v>
      </c>
      <c r="N29" s="607">
        <f t="shared" si="5"/>
        <v>1</v>
      </c>
      <c r="O29" s="607">
        <f t="shared" si="2"/>
        <v>100</v>
      </c>
      <c r="P29" s="683">
        <f t="shared" si="3"/>
        <v>0.0001</v>
      </c>
      <c r="Q29" s="184"/>
    </row>
    <row r="30" spans="1:17" ht="24" customHeight="1">
      <c r="A30" s="610" t="s">
        <v>242</v>
      </c>
      <c r="B30" s="226"/>
      <c r="C30" s="605"/>
      <c r="D30" s="226"/>
      <c r="E30" s="227"/>
      <c r="F30" s="337"/>
      <c r="G30" s="608"/>
      <c r="H30" s="607"/>
      <c r="I30" s="607"/>
      <c r="J30" s="607"/>
      <c r="K30" s="675">
        <f>SUM(K23:K29)</f>
        <v>0.3558</v>
      </c>
      <c r="L30" s="608"/>
      <c r="M30" s="607"/>
      <c r="N30" s="607"/>
      <c r="O30" s="607"/>
      <c r="P30" s="686">
        <f>SUM(P23:P29)</f>
        <v>0.0351</v>
      </c>
      <c r="Q30" s="184"/>
    </row>
    <row r="31" spans="1:17" ht="24" customHeight="1">
      <c r="A31" s="614" t="s">
        <v>248</v>
      </c>
      <c r="B31" s="226"/>
      <c r="C31" s="605"/>
      <c r="D31" s="226"/>
      <c r="E31" s="227"/>
      <c r="F31" s="337"/>
      <c r="G31" s="608"/>
      <c r="H31" s="607"/>
      <c r="I31" s="607"/>
      <c r="J31" s="607"/>
      <c r="K31" s="675"/>
      <c r="L31" s="608"/>
      <c r="M31" s="607"/>
      <c r="N31" s="607"/>
      <c r="O31" s="607"/>
      <c r="P31" s="686"/>
      <c r="Q31" s="184"/>
    </row>
    <row r="32" spans="1:17" ht="24" customHeight="1">
      <c r="A32" s="331" t="s">
        <v>243</v>
      </c>
      <c r="B32" s="227"/>
      <c r="C32" s="606"/>
      <c r="D32" s="227"/>
      <c r="E32" s="227"/>
      <c r="F32" s="339"/>
      <c r="G32" s="608"/>
      <c r="H32" s="607"/>
      <c r="I32" s="607"/>
      <c r="J32" s="607"/>
      <c r="K32" s="672"/>
      <c r="L32" s="608"/>
      <c r="M32" s="607"/>
      <c r="N32" s="607"/>
      <c r="O32" s="607"/>
      <c r="P32" s="683"/>
      <c r="Q32" s="184"/>
    </row>
    <row r="33" spans="1:17" ht="24" customHeight="1">
      <c r="A33" s="611">
        <v>15</v>
      </c>
      <c r="B33" s="342" t="s">
        <v>244</v>
      </c>
      <c r="C33" s="605">
        <v>4902545</v>
      </c>
      <c r="D33" s="337" t="s">
        <v>13</v>
      </c>
      <c r="E33" s="334" t="s">
        <v>363</v>
      </c>
      <c r="F33" s="337">
        <v>50</v>
      </c>
      <c r="G33" s="642">
        <v>7848</v>
      </c>
      <c r="H33" s="643">
        <v>7848</v>
      </c>
      <c r="I33" s="607">
        <f>G33-H33</f>
        <v>0</v>
      </c>
      <c r="J33" s="607">
        <f t="shared" si="0"/>
        <v>0</v>
      </c>
      <c r="K33" s="672">
        <f t="shared" si="1"/>
        <v>0</v>
      </c>
      <c r="L33" s="642">
        <v>18966</v>
      </c>
      <c r="M33" s="643">
        <v>18966</v>
      </c>
      <c r="N33" s="607">
        <f>L33-M33</f>
        <v>0</v>
      </c>
      <c r="O33" s="607">
        <f t="shared" si="2"/>
        <v>0</v>
      </c>
      <c r="P33" s="683">
        <f t="shared" si="3"/>
        <v>0</v>
      </c>
      <c r="Q33" s="184"/>
    </row>
    <row r="34" spans="1:17" ht="24" customHeight="1">
      <c r="A34" s="610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73">
        <f>SUM(K33)</f>
        <v>0</v>
      </c>
      <c r="L34" s="224"/>
      <c r="M34" s="81"/>
      <c r="N34" s="81"/>
      <c r="O34" s="81"/>
      <c r="P34" s="684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76"/>
      <c r="L35" s="540"/>
      <c r="M35" s="91"/>
      <c r="N35" s="91"/>
      <c r="O35" s="91"/>
      <c r="P35" s="687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1"/>
      <c r="L36" s="80"/>
      <c r="M36" s="80"/>
      <c r="N36" s="81"/>
      <c r="O36" s="81"/>
      <c r="P36" s="688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1"/>
      <c r="L37" s="80"/>
      <c r="M37" s="80"/>
      <c r="N37" s="81"/>
      <c r="O37" s="81"/>
      <c r="P37" s="688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7"/>
      <c r="L38" s="92"/>
      <c r="M38" s="92"/>
      <c r="N38" s="92"/>
      <c r="O38" s="92"/>
      <c r="P38" s="689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73">
        <f>K30-K34</f>
        <v>0.3558</v>
      </c>
      <c r="L39" s="225"/>
      <c r="M39" s="225"/>
      <c r="N39" s="225"/>
      <c r="O39" s="225"/>
      <c r="P39" s="690">
        <f>P30-P34</f>
        <v>0.0351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73">
        <f>K19</f>
        <v>0.22640000000000005</v>
      </c>
      <c r="L40" s="225"/>
      <c r="M40" s="225"/>
      <c r="N40" s="225"/>
      <c r="O40" s="225"/>
      <c r="P40" s="690">
        <f>P19</f>
        <v>0.177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78"/>
      <c r="L41" s="63"/>
      <c r="M41" s="63"/>
      <c r="N41" s="63"/>
      <c r="O41" s="63"/>
      <c r="P41" s="691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8"/>
      <c r="L42" s="63"/>
      <c r="M42" s="63"/>
      <c r="N42" s="63"/>
      <c r="O42" s="63"/>
      <c r="P42" s="691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79">
        <f>SUM(K39:K42)</f>
        <v>0.5822</v>
      </c>
      <c r="L43" s="348"/>
      <c r="M43" s="348"/>
      <c r="N43" s="348"/>
      <c r="O43" s="348"/>
      <c r="P43" s="692">
        <f>SUM(P39:P42)</f>
        <v>0.21209999999999998</v>
      </c>
    </row>
    <row r="44" ht="12.75">
      <c r="K44" s="680"/>
    </row>
    <row r="45" ht="13.5" thickBot="1">
      <c r="K45" s="680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599" t="s">
        <v>356</v>
      </c>
      <c r="L49" s="21"/>
      <c r="M49" s="21"/>
      <c r="N49" s="21"/>
      <c r="O49" s="21"/>
      <c r="P49" s="600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1">
        <f>K43</f>
        <v>0.5822</v>
      </c>
      <c r="L52" s="279" t="s">
        <v>345</v>
      </c>
      <c r="M52" s="21"/>
      <c r="N52" s="21"/>
      <c r="O52" s="21"/>
      <c r="P52" s="621">
        <f>P43</f>
        <v>0.21209999999999998</v>
      </c>
      <c r="Q52" s="350" t="s">
        <v>345</v>
      </c>
    </row>
    <row r="53" spans="1:17" ht="23.25">
      <c r="A53" s="597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598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1">
        <f>-'STEPPED UP GENCO'!K49</f>
        <v>-0.0021718012067424323</v>
      </c>
      <c r="L54" s="279" t="s">
        <v>345</v>
      </c>
      <c r="M54" s="21"/>
      <c r="N54" s="21"/>
      <c r="O54" s="21"/>
      <c r="P54" s="621">
        <f>-'STEPPED UP GENCO'!P49</f>
        <v>0.05245786267023395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15" t="s">
        <v>348</v>
      </c>
      <c r="K58" s="621">
        <f>SUM(K52:K57)</f>
        <v>0.5800281987932576</v>
      </c>
      <c r="L58" s="295" t="s">
        <v>345</v>
      </c>
      <c r="M58" s="349"/>
      <c r="N58" s="349"/>
      <c r="O58" s="349"/>
      <c r="P58" s="621">
        <f>SUM(P52:P57)</f>
        <v>0.26455786267023396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3">
      <selection activeCell="N45" sqref="N45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33" t="str">
        <f>NDPL!Q1</f>
        <v>FEBRUARY-2012</v>
      </c>
      <c r="Q2" s="592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01/03/12</v>
      </c>
      <c r="H5" s="41" t="str">
        <f>NDPL!H5</f>
        <v>INTIAL READING 01/02/12</v>
      </c>
      <c r="I5" s="41" t="s">
        <v>4</v>
      </c>
      <c r="J5" s="41" t="s">
        <v>5</v>
      </c>
      <c r="K5" s="42" t="s">
        <v>6</v>
      </c>
      <c r="L5" s="43" t="str">
        <f>NDPL!G5</f>
        <v>FINAL READING 01/03/12</v>
      </c>
      <c r="M5" s="41" t="str">
        <f>NDPL!H5</f>
        <v>INTIAL READING 01/02/12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2">
        <v>58210</v>
      </c>
      <c r="H9" s="643">
        <v>57038</v>
      </c>
      <c r="I9" s="378">
        <f>G9-H9</f>
        <v>1172</v>
      </c>
      <c r="J9" s="378">
        <f>$F9*I9</f>
        <v>117200</v>
      </c>
      <c r="K9" s="379">
        <f>J9/1000000</f>
        <v>0.1172</v>
      </c>
      <c r="L9" s="642">
        <v>77742</v>
      </c>
      <c r="M9" s="643">
        <v>77538</v>
      </c>
      <c r="N9" s="378">
        <f>L9-M9</f>
        <v>204</v>
      </c>
      <c r="O9" s="378">
        <f>$F9*N9</f>
        <v>20400</v>
      </c>
      <c r="P9" s="379">
        <f>O9/1000000</f>
        <v>0.0204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2">
        <v>7464</v>
      </c>
      <c r="H10" s="643">
        <v>8109</v>
      </c>
      <c r="I10" s="378">
        <f>G10-H10</f>
        <v>-645</v>
      </c>
      <c r="J10" s="378">
        <f>$F10*I10</f>
        <v>-64500</v>
      </c>
      <c r="K10" s="379">
        <f>J10/1000000</f>
        <v>-0.0645</v>
      </c>
      <c r="L10" s="642">
        <v>999463</v>
      </c>
      <c r="M10" s="643">
        <v>999484</v>
      </c>
      <c r="N10" s="378">
        <f>L10-M10</f>
        <v>-21</v>
      </c>
      <c r="O10" s="378">
        <f>$F10*N10</f>
        <v>-2100</v>
      </c>
      <c r="P10" s="379">
        <f>O10/1000000</f>
        <v>-0.0021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2">
        <v>171028</v>
      </c>
      <c r="H11" s="643">
        <v>172783</v>
      </c>
      <c r="I11" s="378">
        <f>G11-H11</f>
        <v>-1755</v>
      </c>
      <c r="J11" s="378">
        <f>$F11*I11</f>
        <v>-175500</v>
      </c>
      <c r="K11" s="379">
        <f>J11/1000000</f>
        <v>-0.1755</v>
      </c>
      <c r="L11" s="642">
        <v>91972</v>
      </c>
      <c r="M11" s="643">
        <v>91989</v>
      </c>
      <c r="N11" s="378">
        <f>L11-M11</f>
        <v>-17</v>
      </c>
      <c r="O11" s="378">
        <f>$F11*N11</f>
        <v>-1700</v>
      </c>
      <c r="P11" s="379">
        <f>O11/1000000</f>
        <v>-0.0017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49">
        <v>1000</v>
      </c>
      <c r="G12" s="642">
        <v>15812</v>
      </c>
      <c r="H12" s="643">
        <v>15268</v>
      </c>
      <c r="I12" s="378">
        <f>G12-H12</f>
        <v>544</v>
      </c>
      <c r="J12" s="378">
        <f>$F12*I12</f>
        <v>544000</v>
      </c>
      <c r="K12" s="379">
        <f>J12/1000000</f>
        <v>0.544</v>
      </c>
      <c r="L12" s="642">
        <v>17795</v>
      </c>
      <c r="M12" s="643">
        <v>17777</v>
      </c>
      <c r="N12" s="378">
        <f>L12-M12</f>
        <v>18</v>
      </c>
      <c r="O12" s="378">
        <f>$F12*N12</f>
        <v>18000</v>
      </c>
      <c r="P12" s="379">
        <f>O12/1000000</f>
        <v>0.018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2">
        <v>993554</v>
      </c>
      <c r="H15" s="643">
        <v>993663</v>
      </c>
      <c r="I15" s="378">
        <f>G15-H15</f>
        <v>-109</v>
      </c>
      <c r="J15" s="378">
        <f>$F15*I15</f>
        <v>54500</v>
      </c>
      <c r="K15" s="379">
        <f>J15/1000000</f>
        <v>0.0545</v>
      </c>
      <c r="L15" s="642">
        <v>944146</v>
      </c>
      <c r="M15" s="643">
        <v>944169</v>
      </c>
      <c r="N15" s="378">
        <f>L15-M15</f>
        <v>-23</v>
      </c>
      <c r="O15" s="378">
        <f>$F15*N15</f>
        <v>11500</v>
      </c>
      <c r="P15" s="379">
        <f>O15/1000000</f>
        <v>0.0115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2">
        <v>994177</v>
      </c>
      <c r="H16" s="643">
        <v>994352</v>
      </c>
      <c r="I16" s="378">
        <f>G16-H16</f>
        <v>-175</v>
      </c>
      <c r="J16" s="378">
        <f>$F16*I16</f>
        <v>87500</v>
      </c>
      <c r="K16" s="379">
        <f>J16/1000000</f>
        <v>0.0875</v>
      </c>
      <c r="L16" s="642">
        <v>987004</v>
      </c>
      <c r="M16" s="643">
        <v>987010</v>
      </c>
      <c r="N16" s="378">
        <f>L16-M16</f>
        <v>-6</v>
      </c>
      <c r="O16" s="378">
        <f>$F16*N16</f>
        <v>3000</v>
      </c>
      <c r="P16" s="379">
        <f>O16/1000000</f>
        <v>0.003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2">
        <v>999987</v>
      </c>
      <c r="H17" s="643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2">
        <v>999884</v>
      </c>
      <c r="M17" s="643">
        <v>999884</v>
      </c>
      <c r="N17" s="378">
        <f>L17-M17</f>
        <v>0</v>
      </c>
      <c r="O17" s="378">
        <f>$F17*N17</f>
        <v>0</v>
      </c>
      <c r="P17" s="379">
        <f>O17/1000000</f>
        <v>0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0.5632</v>
      </c>
      <c r="L21" s="390"/>
      <c r="M21" s="387"/>
      <c r="N21" s="387"/>
      <c r="O21" s="387"/>
      <c r="P21" s="383">
        <f>SUM(P9:P20)</f>
        <v>0.049100000000000005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2">
        <v>954014</v>
      </c>
      <c r="H24" s="643">
        <v>955514</v>
      </c>
      <c r="I24" s="378">
        <f>G24-H24</f>
        <v>-1500</v>
      </c>
      <c r="J24" s="378">
        <f>$F24*I24</f>
        <v>-300000</v>
      </c>
      <c r="K24" s="379">
        <f>J24/1000000</f>
        <v>-0.3</v>
      </c>
      <c r="L24" s="642">
        <v>991982</v>
      </c>
      <c r="M24" s="643">
        <v>991932</v>
      </c>
      <c r="N24" s="378">
        <f>L24-M24</f>
        <v>50</v>
      </c>
      <c r="O24" s="378">
        <f>$F24*N24</f>
        <v>10000</v>
      </c>
      <c r="P24" s="379">
        <f>O24/1000000</f>
        <v>0.01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2">
        <v>881275</v>
      </c>
      <c r="H25" s="643">
        <v>888975</v>
      </c>
      <c r="I25" s="378">
        <f>G25-H25</f>
        <v>-7700</v>
      </c>
      <c r="J25" s="378">
        <f>$F25*I25</f>
        <v>-770000</v>
      </c>
      <c r="K25" s="379">
        <f>J25/1000000</f>
        <v>-0.77</v>
      </c>
      <c r="L25" s="642">
        <v>928504</v>
      </c>
      <c r="M25" s="643">
        <v>928519</v>
      </c>
      <c r="N25" s="378">
        <f>L25-M25</f>
        <v>-15</v>
      </c>
      <c r="O25" s="378">
        <f>$F25*N25</f>
        <v>-1500</v>
      </c>
      <c r="P25" s="379">
        <f>O25/1000000</f>
        <v>-0.0015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-1.07</v>
      </c>
      <c r="L27" s="390"/>
      <c r="M27" s="387"/>
      <c r="N27" s="387"/>
      <c r="O27" s="387"/>
      <c r="P27" s="383">
        <f>SUM(P24:P26)</f>
        <v>0.0085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2">
        <v>167339</v>
      </c>
      <c r="H30" s="643">
        <v>165610</v>
      </c>
      <c r="I30" s="378">
        <f aca="true" t="shared" si="0" ref="I30:I35">G30-H30</f>
        <v>1729</v>
      </c>
      <c r="J30" s="378">
        <f aca="true" t="shared" si="1" ref="J30:J35">$F30*I30</f>
        <v>345800</v>
      </c>
      <c r="K30" s="379">
        <f aca="true" t="shared" si="2" ref="K30:K35">J30/1000000</f>
        <v>0.3458</v>
      </c>
      <c r="L30" s="642">
        <v>258649</v>
      </c>
      <c r="M30" s="643">
        <v>258593</v>
      </c>
      <c r="N30" s="378">
        <f aca="true" t="shared" si="3" ref="N30:N35">L30-M30</f>
        <v>56</v>
      </c>
      <c r="O30" s="378">
        <f aca="true" t="shared" si="4" ref="O30:O35">$F30*N30</f>
        <v>11200</v>
      </c>
      <c r="P30" s="379">
        <f aca="true" t="shared" si="5" ref="P30:P35">O30/1000000</f>
        <v>0.0112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2">
        <v>57645</v>
      </c>
      <c r="H31" s="643">
        <v>54505</v>
      </c>
      <c r="I31" s="378">
        <f t="shared" si="0"/>
        <v>3140</v>
      </c>
      <c r="J31" s="378">
        <f t="shared" si="1"/>
        <v>628000</v>
      </c>
      <c r="K31" s="379">
        <f t="shared" si="2"/>
        <v>0.628</v>
      </c>
      <c r="L31" s="642">
        <v>40209</v>
      </c>
      <c r="M31" s="643">
        <v>40230</v>
      </c>
      <c r="N31" s="378">
        <f t="shared" si="3"/>
        <v>-21</v>
      </c>
      <c r="O31" s="378">
        <f t="shared" si="4"/>
        <v>-4200</v>
      </c>
      <c r="P31" s="379">
        <f t="shared" si="5"/>
        <v>-0.0042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2">
        <v>79666</v>
      </c>
      <c r="H32" s="643">
        <v>74423</v>
      </c>
      <c r="I32" s="378">
        <f t="shared" si="0"/>
        <v>5243</v>
      </c>
      <c r="J32" s="378">
        <f t="shared" si="1"/>
        <v>524300</v>
      </c>
      <c r="K32" s="379">
        <f t="shared" si="2"/>
        <v>0.5243</v>
      </c>
      <c r="L32" s="642">
        <v>69980</v>
      </c>
      <c r="M32" s="643">
        <v>70019</v>
      </c>
      <c r="N32" s="378">
        <f t="shared" si="3"/>
        <v>-39</v>
      </c>
      <c r="O32" s="378">
        <f t="shared" si="4"/>
        <v>-3900</v>
      </c>
      <c r="P32" s="379">
        <f t="shared" si="5"/>
        <v>-0.0039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2">
        <v>987310</v>
      </c>
      <c r="H33" s="643">
        <v>987093</v>
      </c>
      <c r="I33" s="378">
        <f t="shared" si="0"/>
        <v>217</v>
      </c>
      <c r="J33" s="378">
        <f t="shared" si="1"/>
        <v>217000</v>
      </c>
      <c r="K33" s="379">
        <f t="shared" si="2"/>
        <v>0.217</v>
      </c>
      <c r="L33" s="642">
        <v>997816</v>
      </c>
      <c r="M33" s="643">
        <v>997804</v>
      </c>
      <c r="N33" s="378">
        <f t="shared" si="3"/>
        <v>12</v>
      </c>
      <c r="O33" s="378">
        <f t="shared" si="4"/>
        <v>12000</v>
      </c>
      <c r="P33" s="379">
        <f t="shared" si="5"/>
        <v>0.012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2">
        <v>983463</v>
      </c>
      <c r="H34" s="643">
        <v>984440</v>
      </c>
      <c r="I34" s="378">
        <f t="shared" si="0"/>
        <v>-977</v>
      </c>
      <c r="J34" s="378">
        <f t="shared" si="1"/>
        <v>-97700</v>
      </c>
      <c r="K34" s="379">
        <f t="shared" si="2"/>
        <v>-0.0977</v>
      </c>
      <c r="L34" s="642">
        <v>7391</v>
      </c>
      <c r="M34" s="643">
        <v>7405</v>
      </c>
      <c r="N34" s="378">
        <f t="shared" si="3"/>
        <v>-14</v>
      </c>
      <c r="O34" s="378">
        <f t="shared" si="4"/>
        <v>-1400</v>
      </c>
      <c r="P34" s="379">
        <f t="shared" si="5"/>
        <v>-0.0014</v>
      </c>
      <c r="Q34" s="184"/>
    </row>
    <row r="35" spans="1:17" ht="19.5" customHeight="1">
      <c r="A35" s="330">
        <v>15</v>
      </c>
      <c r="B35" s="373" t="s">
        <v>395</v>
      </c>
      <c r="C35" s="371">
        <v>5128400</v>
      </c>
      <c r="D35" s="356" t="s">
        <v>13</v>
      </c>
      <c r="E35" s="364" t="s">
        <v>363</v>
      </c>
      <c r="F35" s="375">
        <v>937.5</v>
      </c>
      <c r="G35" s="642">
        <v>40</v>
      </c>
      <c r="H35" s="643">
        <v>81</v>
      </c>
      <c r="I35" s="378">
        <f t="shared" si="0"/>
        <v>-41</v>
      </c>
      <c r="J35" s="378">
        <f t="shared" si="1"/>
        <v>-38437.5</v>
      </c>
      <c r="K35" s="379">
        <f t="shared" si="2"/>
        <v>-0.0384375</v>
      </c>
      <c r="L35" s="642">
        <v>2773</v>
      </c>
      <c r="M35" s="643">
        <v>2755</v>
      </c>
      <c r="N35" s="378">
        <f t="shared" si="3"/>
        <v>18</v>
      </c>
      <c r="O35" s="378">
        <f t="shared" si="4"/>
        <v>16875</v>
      </c>
      <c r="P35" s="379">
        <f t="shared" si="5"/>
        <v>0.016875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2">
        <v>992222</v>
      </c>
      <c r="H37" s="643">
        <v>992438</v>
      </c>
      <c r="I37" s="378">
        <f>G37-H37</f>
        <v>-216</v>
      </c>
      <c r="J37" s="378">
        <f>$F37*I37</f>
        <v>108000</v>
      </c>
      <c r="K37" s="379">
        <f>J37/1000000</f>
        <v>0.108</v>
      </c>
      <c r="L37" s="642">
        <v>995715</v>
      </c>
      <c r="M37" s="643">
        <v>995730</v>
      </c>
      <c r="N37" s="378">
        <f>L37-M37</f>
        <v>-15</v>
      </c>
      <c r="O37" s="378">
        <f>$F37*N37</f>
        <v>7500</v>
      </c>
      <c r="P37" s="379">
        <f>O37/1000000</f>
        <v>0.0075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2">
        <v>999987</v>
      </c>
      <c r="H38" s="643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2">
        <v>999884</v>
      </c>
      <c r="M38" s="643">
        <v>999884</v>
      </c>
      <c r="N38" s="378">
        <f>L38-M38</f>
        <v>0</v>
      </c>
      <c r="O38" s="378">
        <f>$F38*N38</f>
        <v>0</v>
      </c>
      <c r="P38" s="379">
        <f>O38/1000000</f>
        <v>0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2">
        <f>SUM(K30:K39)</f>
        <v>1.6869625000000004</v>
      </c>
      <c r="L40" s="391"/>
      <c r="M40" s="392"/>
      <c r="N40" s="392"/>
      <c r="O40" s="392"/>
      <c r="P40" s="384">
        <f>SUM(P30:P39)</f>
        <v>0.038075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0.5632</v>
      </c>
      <c r="L44" s="394"/>
      <c r="M44" s="394"/>
      <c r="N44" s="394"/>
      <c r="O44" s="394"/>
      <c r="P44" s="395">
        <f>P21</f>
        <v>0.049100000000000005</v>
      </c>
    </row>
    <row r="45" spans="2:16" ht="21.75">
      <c r="B45" s="230" t="s">
        <v>350</v>
      </c>
      <c r="K45" s="395">
        <f>K27</f>
        <v>-1.07</v>
      </c>
      <c r="L45" s="394"/>
      <c r="M45" s="394"/>
      <c r="N45" s="394"/>
      <c r="O45" s="394"/>
      <c r="P45" s="395">
        <f>P27</f>
        <v>0.0085</v>
      </c>
    </row>
    <row r="46" spans="2:16" ht="21.75">
      <c r="B46" s="230" t="s">
        <v>351</v>
      </c>
      <c r="K46" s="395">
        <f>K40</f>
        <v>1.6869625000000004</v>
      </c>
      <c r="L46" s="394"/>
      <c r="M46" s="394"/>
      <c r="N46" s="394"/>
      <c r="O46" s="394"/>
      <c r="P46" s="616">
        <f>P40</f>
        <v>0.038075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24">
      <selection activeCell="L47" sqref="L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FEBRUARY-2012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01/03/12</v>
      </c>
      <c r="H5" s="41" t="str">
        <f>NDPL!H5</f>
        <v>INTIAL READING 01/02/12</v>
      </c>
      <c r="I5" s="41" t="s">
        <v>4</v>
      </c>
      <c r="J5" s="41" t="s">
        <v>5</v>
      </c>
      <c r="K5" s="41" t="s">
        <v>6</v>
      </c>
      <c r="L5" s="43" t="str">
        <f>NDPL!G5</f>
        <v>FINAL READING 01/03/12</v>
      </c>
      <c r="M5" s="41" t="str">
        <f>NDPL!H5</f>
        <v>INTIAL READING 01/02/12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2" t="s">
        <v>299</v>
      </c>
      <c r="C8" s="650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53" t="s">
        <v>300</v>
      </c>
      <c r="C9" s="654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3">
        <v>1</v>
      </c>
      <c r="B10" s="649" t="s">
        <v>295</v>
      </c>
      <c r="C10" s="650">
        <v>4902497</v>
      </c>
      <c r="D10" s="713" t="s">
        <v>13</v>
      </c>
      <c r="E10" s="148" t="s">
        <v>372</v>
      </c>
      <c r="F10" s="651">
        <v>2000</v>
      </c>
      <c r="G10" s="642">
        <v>6539</v>
      </c>
      <c r="H10" s="643">
        <v>6746</v>
      </c>
      <c r="I10" s="643">
        <f>G10-H10</f>
        <v>-207</v>
      </c>
      <c r="J10" s="643">
        <f>$F10*I10</f>
        <v>-414000</v>
      </c>
      <c r="K10" s="643">
        <f>J10/1000000</f>
        <v>-0.414</v>
      </c>
      <c r="L10" s="642">
        <v>13</v>
      </c>
      <c r="M10" s="643">
        <v>5</v>
      </c>
      <c r="N10" s="607">
        <f>L10-M10</f>
        <v>8</v>
      </c>
      <c r="O10" s="607">
        <f>$F10*N10</f>
        <v>16000</v>
      </c>
      <c r="P10" s="609">
        <f>O10/1000000</f>
        <v>0.016</v>
      </c>
      <c r="Q10" s="184"/>
    </row>
    <row r="11" spans="1:17" ht="20.25">
      <c r="A11" s="633">
        <v>2</v>
      </c>
      <c r="B11" s="649" t="s">
        <v>297</v>
      </c>
      <c r="C11" s="650">
        <v>4902498</v>
      </c>
      <c r="D11" s="713" t="s">
        <v>13</v>
      </c>
      <c r="E11" s="148" t="s">
        <v>372</v>
      </c>
      <c r="F11" s="651">
        <v>2000</v>
      </c>
      <c r="G11" s="642">
        <v>8052</v>
      </c>
      <c r="H11" s="643">
        <v>7601</v>
      </c>
      <c r="I11" s="643">
        <f>G11-H11</f>
        <v>451</v>
      </c>
      <c r="J11" s="643">
        <f>$F11*I11</f>
        <v>902000</v>
      </c>
      <c r="K11" s="643">
        <f>J11/1000000</f>
        <v>0.902</v>
      </c>
      <c r="L11" s="642">
        <v>1000055</v>
      </c>
      <c r="M11" s="643">
        <v>999736</v>
      </c>
      <c r="N11" s="607">
        <f>L11-M11</f>
        <v>319</v>
      </c>
      <c r="O11" s="607">
        <f>$F11*N11</f>
        <v>638000</v>
      </c>
      <c r="P11" s="609">
        <f>O11/1000000</f>
        <v>0.638</v>
      </c>
      <c r="Q11" s="184" t="s">
        <v>389</v>
      </c>
    </row>
    <row r="12" spans="1:17" ht="14.25">
      <c r="A12" s="118"/>
      <c r="B12" s="154"/>
      <c r="C12" s="136"/>
      <c r="D12" s="713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13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13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13"/>
      <c r="E15" s="155"/>
      <c r="F15" s="156"/>
      <c r="G15" s="162"/>
      <c r="H15" s="665" t="s">
        <v>335</v>
      </c>
      <c r="I15" s="644"/>
      <c r="J15" s="378"/>
      <c r="K15" s="645">
        <f>SUM(K10:K11)</f>
        <v>0.48800000000000004</v>
      </c>
      <c r="L15" s="224"/>
      <c r="M15" s="666" t="s">
        <v>335</v>
      </c>
      <c r="N15" s="646"/>
      <c r="O15" s="638"/>
      <c r="P15" s="647">
        <f>SUM(P10:P11)</f>
        <v>0.654</v>
      </c>
      <c r="Q15" s="184"/>
    </row>
    <row r="16" spans="1:17" ht="18">
      <c r="A16" s="118"/>
      <c r="B16" s="399" t="s">
        <v>12</v>
      </c>
      <c r="C16" s="398"/>
      <c r="D16" s="713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714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713" t="s">
        <v>13</v>
      </c>
      <c r="E18" s="148" t="s">
        <v>372</v>
      </c>
      <c r="F18" s="655">
        <v>1000</v>
      </c>
      <c r="G18" s="642"/>
      <c r="H18" s="643"/>
      <c r="I18" s="643">
        <f>G18-H18</f>
        <v>0</v>
      </c>
      <c r="J18" s="643">
        <f>$F18*I18</f>
        <v>0</v>
      </c>
      <c r="K18" s="643">
        <f>J18/1000000</f>
        <v>0</v>
      </c>
      <c r="L18" s="642"/>
      <c r="M18" s="643"/>
      <c r="N18" s="607">
        <f>L18-M18</f>
        <v>0</v>
      </c>
      <c r="O18" s="607">
        <f>$F18*N18</f>
        <v>0</v>
      </c>
      <c r="P18" s="609">
        <f>O18/1000000</f>
        <v>0</v>
      </c>
      <c r="Q18" s="184"/>
    </row>
    <row r="19" spans="1:17" ht="20.25" customHeight="1">
      <c r="A19" s="332">
        <v>4</v>
      </c>
      <c r="B19" s="397" t="s">
        <v>297</v>
      </c>
      <c r="C19" s="398">
        <v>4902506</v>
      </c>
      <c r="D19" s="713" t="s">
        <v>13</v>
      </c>
      <c r="E19" s="148" t="s">
        <v>372</v>
      </c>
      <c r="F19" s="655">
        <v>1000</v>
      </c>
      <c r="G19" s="642">
        <v>985552</v>
      </c>
      <c r="H19" s="643">
        <v>985552</v>
      </c>
      <c r="I19" s="643">
        <f>G19-H19</f>
        <v>0</v>
      </c>
      <c r="J19" s="643">
        <f>$F19*I19</f>
        <v>0</v>
      </c>
      <c r="K19" s="643">
        <f>J19/1000000</f>
        <v>0</v>
      </c>
      <c r="L19" s="642">
        <v>988909</v>
      </c>
      <c r="M19" s="643">
        <v>990064</v>
      </c>
      <c r="N19" s="607">
        <f>L19-M19</f>
        <v>-1155</v>
      </c>
      <c r="O19" s="607">
        <f>$F19*N19</f>
        <v>-1155000</v>
      </c>
      <c r="P19" s="609">
        <f>O19/1000000</f>
        <v>-1.155</v>
      </c>
      <c r="Q19" s="624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68" t="s">
        <v>335</v>
      </c>
      <c r="I23" s="667"/>
      <c r="J23" s="535"/>
      <c r="K23" s="648">
        <f>SUM(K18:K19)</f>
        <v>0</v>
      </c>
      <c r="L23" s="25"/>
      <c r="M23" s="668" t="s">
        <v>335</v>
      </c>
      <c r="N23" s="648"/>
      <c r="O23" s="535"/>
      <c r="P23" s="648">
        <f>SUM(P18:P19)</f>
        <v>-1.155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56" t="s">
        <v>303</v>
      </c>
      <c r="B30" s="227"/>
      <c r="C30" s="227"/>
      <c r="D30" s="227"/>
      <c r="E30" s="227"/>
      <c r="F30" s="227"/>
      <c r="K30" s="164">
        <f>(K15+K23)</f>
        <v>0.48800000000000004</v>
      </c>
      <c r="L30" s="165"/>
      <c r="M30" s="165"/>
      <c r="N30" s="165"/>
      <c r="O30" s="165"/>
      <c r="P30" s="164">
        <f>(P15+P23)</f>
        <v>-0.501</v>
      </c>
    </row>
    <row r="33" spans="1:2" ht="18">
      <c r="A33" s="656" t="s">
        <v>304</v>
      </c>
      <c r="B33" s="656" t="s">
        <v>305</v>
      </c>
    </row>
    <row r="34" spans="1:16" ht="18">
      <c r="A34" s="243"/>
      <c r="B34" s="243"/>
      <c r="H34" s="189" t="s">
        <v>306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307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308</v>
      </c>
      <c r="I36" s="227"/>
      <c r="J36" s="189"/>
      <c r="K36" s="227">
        <f>BYPL!K32</f>
        <v>-0.12190000000000001</v>
      </c>
      <c r="L36" s="227"/>
      <c r="M36" s="657"/>
      <c r="N36" s="227"/>
      <c r="O36" s="227"/>
      <c r="P36" s="227">
        <f>BYPL!P32</f>
        <v>-4.3388</v>
      </c>
    </row>
    <row r="37" spans="8:16" ht="18">
      <c r="H37" s="189" t="s">
        <v>309</v>
      </c>
      <c r="I37" s="227"/>
      <c r="J37" s="189"/>
      <c r="K37" s="227">
        <f>NDMC!K31</f>
        <v>-0.137</v>
      </c>
      <c r="L37" s="227"/>
      <c r="M37" s="227"/>
      <c r="N37" s="227"/>
      <c r="O37" s="227"/>
      <c r="P37" s="227">
        <f>NDMC!P31</f>
        <v>-0.6939000000000001</v>
      </c>
    </row>
    <row r="38" spans="8:16" ht="18">
      <c r="H38" s="189" t="s">
        <v>310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58" t="s">
        <v>311</v>
      </c>
      <c r="I39" s="189"/>
      <c r="J39" s="189"/>
      <c r="K39" s="189">
        <f>SUM(K34:K38)</f>
        <v>-0.2589</v>
      </c>
      <c r="L39" s="227"/>
      <c r="M39" s="227"/>
      <c r="N39" s="227"/>
      <c r="O39" s="227"/>
      <c r="P39" s="189">
        <f>SUM(P34:P38)</f>
        <v>-5.0327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56" t="s">
        <v>336</v>
      </c>
      <c r="B41" s="138"/>
      <c r="C41" s="138"/>
      <c r="D41" s="138"/>
      <c r="E41" s="138"/>
      <c r="F41" s="138"/>
      <c r="G41" s="138"/>
      <c r="H41" s="189"/>
      <c r="I41" s="659"/>
      <c r="J41" s="189"/>
      <c r="K41" s="659">
        <f>K30+K39</f>
        <v>0.22910000000000003</v>
      </c>
      <c r="L41" s="227"/>
      <c r="M41" s="227"/>
      <c r="N41" s="227"/>
      <c r="O41" s="227"/>
      <c r="P41" s="659">
        <f>P30+P39</f>
        <v>-5.5337000000000005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58" t="s">
        <v>312</v>
      </c>
      <c r="B43" s="189" t="s">
        <v>313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60" t="s">
        <v>314</v>
      </c>
      <c r="B45" s="661" t="s">
        <v>315</v>
      </c>
      <c r="C45" s="662" t="s">
        <v>316</v>
      </c>
      <c r="D45" s="661"/>
      <c r="E45" s="661"/>
      <c r="F45" s="661"/>
      <c r="G45" s="661">
        <v>29.65074053997322</v>
      </c>
      <c r="H45" s="661" t="s">
        <v>317</v>
      </c>
      <c r="I45" s="661"/>
      <c r="J45" s="663"/>
      <c r="K45" s="661">
        <f>($K$41*G45)/100</f>
        <v>0.06792984657707865</v>
      </c>
      <c r="L45" s="661"/>
      <c r="M45" s="661"/>
      <c r="N45" s="661"/>
      <c r="O45" s="661"/>
      <c r="P45" s="661">
        <f>($P$41*G45)/100</f>
        <v>-1.6407830292604981</v>
      </c>
    </row>
    <row r="46" spans="1:16" ht="18">
      <c r="A46" s="660" t="s">
        <v>318</v>
      </c>
      <c r="B46" s="661" t="s">
        <v>373</v>
      </c>
      <c r="C46" s="662" t="s">
        <v>316</v>
      </c>
      <c r="D46" s="661"/>
      <c r="E46" s="661"/>
      <c r="F46" s="661"/>
      <c r="G46" s="661">
        <v>40.553197097839025</v>
      </c>
      <c r="H46" s="661" t="s">
        <v>317</v>
      </c>
      <c r="I46" s="661"/>
      <c r="J46" s="663"/>
      <c r="K46" s="661">
        <f>($K$41*G46)/100</f>
        <v>0.09290737455114922</v>
      </c>
      <c r="L46" s="661"/>
      <c r="M46" s="661"/>
      <c r="N46" s="661"/>
      <c r="O46" s="661"/>
      <c r="P46" s="661">
        <f>($P$41*G46)/100</f>
        <v>-2.244092267803118</v>
      </c>
    </row>
    <row r="47" spans="1:16" ht="18">
      <c r="A47" s="660" t="s">
        <v>319</v>
      </c>
      <c r="B47" s="661" t="s">
        <v>374</v>
      </c>
      <c r="C47" s="662" t="s">
        <v>316</v>
      </c>
      <c r="D47" s="661"/>
      <c r="E47" s="661"/>
      <c r="F47" s="661"/>
      <c r="G47" s="661">
        <v>23.42896238970536</v>
      </c>
      <c r="H47" s="661" t="s">
        <v>317</v>
      </c>
      <c r="I47" s="661"/>
      <c r="J47" s="663"/>
      <c r="K47" s="661">
        <f>($K$41*G47)/100</f>
        <v>0.05367575283481499</v>
      </c>
      <c r="L47" s="661"/>
      <c r="M47" s="661"/>
      <c r="N47" s="661"/>
      <c r="O47" s="661"/>
      <c r="P47" s="661">
        <f>($P$41*G47)/100</f>
        <v>-1.2964884917591257</v>
      </c>
    </row>
    <row r="48" spans="1:16" ht="18">
      <c r="A48" s="660" t="s">
        <v>320</v>
      </c>
      <c r="B48" s="661" t="s">
        <v>375</v>
      </c>
      <c r="C48" s="662" t="s">
        <v>316</v>
      </c>
      <c r="D48" s="661"/>
      <c r="E48" s="661"/>
      <c r="F48" s="661"/>
      <c r="G48" s="661">
        <v>5.419129127112495</v>
      </c>
      <c r="H48" s="661" t="s">
        <v>317</v>
      </c>
      <c r="I48" s="661"/>
      <c r="J48" s="663"/>
      <c r="K48" s="661">
        <f>($K$41*G48)/100</f>
        <v>0.012415224830214726</v>
      </c>
      <c r="L48" s="661"/>
      <c r="M48" s="661"/>
      <c r="N48" s="661"/>
      <c r="O48" s="661"/>
      <c r="P48" s="661">
        <f>($P$41*G48)/100</f>
        <v>-0.2998783485070241</v>
      </c>
    </row>
    <row r="49" spans="1:16" ht="18">
      <c r="A49" s="660" t="s">
        <v>321</v>
      </c>
      <c r="B49" s="661" t="s">
        <v>376</v>
      </c>
      <c r="C49" s="662" t="s">
        <v>316</v>
      </c>
      <c r="D49" s="661"/>
      <c r="E49" s="661"/>
      <c r="F49" s="661"/>
      <c r="G49" s="661">
        <v>0.9479708453698962</v>
      </c>
      <c r="H49" s="661" t="s">
        <v>317</v>
      </c>
      <c r="I49" s="661"/>
      <c r="J49" s="663"/>
      <c r="K49" s="661">
        <f>($K$41*G49)/100</f>
        <v>0.0021718012067424323</v>
      </c>
      <c r="L49" s="661"/>
      <c r="M49" s="661"/>
      <c r="N49" s="661"/>
      <c r="O49" s="661"/>
      <c r="P49" s="661">
        <f>($P$41*G49)/100</f>
        <v>-0.05245786267023395</v>
      </c>
    </row>
    <row r="50" spans="6:10" ht="12.75">
      <c r="F50" s="168"/>
      <c r="J50" s="169"/>
    </row>
    <row r="51" spans="1:10" ht="15">
      <c r="A51" s="664" t="s">
        <v>427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5" zoomScaleNormal="50" zoomScaleSheetLayoutView="55" workbookViewId="0" topLeftCell="A1">
      <selection activeCell="K28" sqref="K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404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413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3" t="s">
        <v>356</v>
      </c>
      <c r="J11" s="310"/>
      <c r="K11" s="310"/>
      <c r="L11" s="310"/>
      <c r="M11" s="310"/>
      <c r="N11" s="553" t="s">
        <v>357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338</v>
      </c>
      <c r="C13" s="519"/>
      <c r="D13" s="519"/>
      <c r="E13" s="516"/>
      <c r="F13" s="516"/>
      <c r="G13" s="262"/>
      <c r="H13" s="513"/>
      <c r="I13" s="514">
        <f>NDPL!K160</f>
        <v>-0.07646734657707896</v>
      </c>
      <c r="J13" s="308"/>
      <c r="K13" s="308"/>
      <c r="L13" s="308"/>
      <c r="M13" s="513" t="s">
        <v>370</v>
      </c>
      <c r="N13" s="514">
        <f>NDPL!P160</f>
        <v>3.4795580292604975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339</v>
      </c>
      <c r="C16" s="519"/>
      <c r="D16" s="519"/>
      <c r="E16" s="516"/>
      <c r="F16" s="516"/>
      <c r="G16" s="262"/>
      <c r="H16" s="513"/>
      <c r="I16" s="514">
        <f>BRPL!K176</f>
        <v>-3.5904748625511487</v>
      </c>
      <c r="J16" s="308"/>
      <c r="K16" s="308"/>
      <c r="L16" s="308"/>
      <c r="M16" s="513" t="s">
        <v>370</v>
      </c>
      <c r="N16" s="514">
        <f>BRPL!P176</f>
        <v>15.20635907380312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340</v>
      </c>
      <c r="C19" s="519"/>
      <c r="D19" s="519"/>
      <c r="E19" s="516"/>
      <c r="F19" s="516"/>
      <c r="G19" s="262"/>
      <c r="H19" s="513"/>
      <c r="I19" s="514">
        <f>BYPL!K164</f>
        <v>-0.3425762528348141</v>
      </c>
      <c r="J19" s="308"/>
      <c r="K19" s="308"/>
      <c r="L19" s="308"/>
      <c r="M19" s="513" t="s">
        <v>370</v>
      </c>
      <c r="N19" s="514">
        <f>BYPL!P164</f>
        <v>1.355588441759126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341</v>
      </c>
      <c r="C22" s="520"/>
      <c r="D22" s="520"/>
      <c r="E22" s="349"/>
      <c r="F22" s="349"/>
      <c r="G22" s="262"/>
      <c r="H22" s="513" t="s">
        <v>370</v>
      </c>
      <c r="I22" s="514">
        <f>NDMC!K76</f>
        <v>9.584884775169789</v>
      </c>
      <c r="J22" s="308"/>
      <c r="K22" s="308"/>
      <c r="L22" s="308"/>
      <c r="M22" s="513" t="s">
        <v>370</v>
      </c>
      <c r="N22" s="514">
        <f>NDMC!P76</f>
        <v>1.6544783485070242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342</v>
      </c>
      <c r="C25" s="520"/>
      <c r="D25" s="520"/>
      <c r="E25" s="349"/>
      <c r="F25" s="349"/>
      <c r="G25" s="262"/>
      <c r="H25" s="513" t="s">
        <v>370</v>
      </c>
      <c r="I25" s="514">
        <f>MES!K58</f>
        <v>0.5800281987932576</v>
      </c>
      <c r="J25" s="308"/>
      <c r="K25" s="308"/>
      <c r="L25" s="308"/>
      <c r="M25" s="513" t="s">
        <v>370</v>
      </c>
      <c r="N25" s="514">
        <f>MES!P58</f>
        <v>0.26455786267023396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377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378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 t="s">
        <v>423</v>
      </c>
      <c r="E39"/>
      <c r="F39"/>
      <c r="I39" s="289"/>
    </row>
    <row r="40" spans="1:6" s="509" customFormat="1" ht="15" customHeight="1">
      <c r="A40" s="522" t="s">
        <v>424</v>
      </c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01/03/12</v>
      </c>
      <c r="H2" s="41" t="str">
        <f>NDPL!H5</f>
        <v>INTIAL READING 01/02/12</v>
      </c>
      <c r="I2" s="41" t="s">
        <v>4</v>
      </c>
      <c r="J2" s="41" t="s">
        <v>5</v>
      </c>
      <c r="K2" s="41" t="s">
        <v>6</v>
      </c>
      <c r="L2" s="43" t="str">
        <f>NDPL!G5</f>
        <v>FINAL READING 01/03/12</v>
      </c>
      <c r="M2" s="41" t="str">
        <f>NDPL!H5</f>
        <v>INTIAL READING 01/02/12</v>
      </c>
      <c r="N2" s="41" t="s">
        <v>4</v>
      </c>
      <c r="O2" s="41" t="s">
        <v>5</v>
      </c>
      <c r="P2" s="42" t="s">
        <v>6</v>
      </c>
      <c r="Q2" s="698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48">
        <v>979680</v>
      </c>
      <c r="H6" s="449">
        <v>980968</v>
      </c>
      <c r="I6" s="81">
        <f>G6-H6</f>
        <v>-1288</v>
      </c>
      <c r="J6" s="81">
        <f>$F6*I6</f>
        <v>-1932000</v>
      </c>
      <c r="K6" s="83">
        <f>J6/1000000</f>
        <v>-1.932</v>
      </c>
      <c r="L6" s="448">
        <v>981175</v>
      </c>
      <c r="M6" s="449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48">
        <v>975553</v>
      </c>
      <c r="H7" s="449">
        <v>975799</v>
      </c>
      <c r="I7" s="81">
        <f>G7-H7</f>
        <v>-246</v>
      </c>
      <c r="J7" s="81">
        <f>$F7*I7</f>
        <v>-369000</v>
      </c>
      <c r="K7" s="83">
        <f>J7/1000000</f>
        <v>-0.369</v>
      </c>
      <c r="L7" s="448">
        <v>986820</v>
      </c>
      <c r="M7" s="449">
        <v>986822</v>
      </c>
      <c r="N7" s="81">
        <f>L7-M7</f>
        <v>-2</v>
      </c>
      <c r="O7" s="81">
        <f>$F7*N7</f>
        <v>-3000</v>
      </c>
      <c r="P7" s="83">
        <f>O7/1000000</f>
        <v>-0.003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48">
        <v>930877</v>
      </c>
      <c r="H8" s="449">
        <v>931579</v>
      </c>
      <c r="I8" s="81">
        <f>G8-H8</f>
        <v>-702</v>
      </c>
      <c r="J8" s="81">
        <f>$F8*I8</f>
        <v>-1053000</v>
      </c>
      <c r="K8" s="83">
        <f>J8/1000000</f>
        <v>-1.053</v>
      </c>
      <c r="L8" s="448">
        <v>970187</v>
      </c>
      <c r="M8" s="449">
        <v>970187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-3.354</v>
      </c>
      <c r="L12" s="102"/>
      <c r="M12" s="23"/>
      <c r="N12" s="245" t="s">
        <v>335</v>
      </c>
      <c r="O12" s="21"/>
      <c r="P12" s="244">
        <f>SUM(P6:P8)</f>
        <v>-0.003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48">
        <v>997179</v>
      </c>
      <c r="H17" s="449">
        <v>997103</v>
      </c>
      <c r="I17" s="81">
        <f>G17-H17</f>
        <v>76</v>
      </c>
      <c r="J17" s="81">
        <f>$F17*I17</f>
        <v>380000</v>
      </c>
      <c r="K17" s="83">
        <f>J17/1000000</f>
        <v>0.38</v>
      </c>
      <c r="L17" s="448">
        <v>36920</v>
      </c>
      <c r="M17" s="449">
        <v>36946</v>
      </c>
      <c r="N17" s="81">
        <f>L17-M17</f>
        <v>-26</v>
      </c>
      <c r="O17" s="81">
        <f>$F17*N17</f>
        <v>-130000</v>
      </c>
      <c r="P17" s="83">
        <f>O17/1000000</f>
        <v>-0.13</v>
      </c>
      <c r="Q17" s="184"/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48">
        <v>999433</v>
      </c>
      <c r="H18" s="449">
        <v>999401</v>
      </c>
      <c r="I18" s="81">
        <f>G18-H18</f>
        <v>32</v>
      </c>
      <c r="J18" s="81">
        <f>$F18*I18</f>
        <v>32000</v>
      </c>
      <c r="K18" s="83">
        <f>J18/1000000</f>
        <v>0.032</v>
      </c>
      <c r="L18" s="448">
        <v>8123</v>
      </c>
      <c r="M18" s="449">
        <v>8237</v>
      </c>
      <c r="N18" s="81">
        <f>L18-M18</f>
        <v>-114</v>
      </c>
      <c r="O18" s="81">
        <f>$F18*N18</f>
        <v>-114000</v>
      </c>
      <c r="P18" s="83">
        <f>O18/1000000</f>
        <v>-0.114</v>
      </c>
      <c r="Q18" s="184"/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48">
        <v>970556</v>
      </c>
      <c r="H19" s="449">
        <v>970572</v>
      </c>
      <c r="I19" s="81">
        <f>G19-H19</f>
        <v>-16</v>
      </c>
      <c r="J19" s="81">
        <f>$F19*I19</f>
        <v>-16000</v>
      </c>
      <c r="K19" s="83">
        <f>J19/1000000</f>
        <v>-0.016</v>
      </c>
      <c r="L19" s="448">
        <v>990881</v>
      </c>
      <c r="M19" s="449">
        <v>990939</v>
      </c>
      <c r="N19" s="81">
        <f>L19-M19</f>
        <v>-58</v>
      </c>
      <c r="O19" s="81">
        <f>$F19*N19</f>
        <v>-58000</v>
      </c>
      <c r="P19" s="83">
        <f>O19/1000000</f>
        <v>-0.058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0.396</v>
      </c>
      <c r="L23" s="25"/>
      <c r="M23" s="21"/>
      <c r="N23" s="245" t="s">
        <v>335</v>
      </c>
      <c r="O23" s="21"/>
      <c r="P23" s="244">
        <f>SUM(P17:P19)</f>
        <v>-0.302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2012-03-30T06:04:51Z</cp:lastPrinted>
  <dcterms:created xsi:type="dcterms:W3CDTF">1996-10-14T23:33:28Z</dcterms:created>
  <dcterms:modified xsi:type="dcterms:W3CDTF">2012-03-30T06:05:31Z</dcterms:modified>
  <cp:category/>
  <cp:version/>
  <cp:contentType/>
  <cp:contentStatus/>
</cp:coreProperties>
</file>